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G:\SHEETS\DE F 2020\"/>
    </mc:Choice>
  </mc:AlternateContent>
  <xr:revisionPtr revIDLastSave="0" documentId="13_ncr:1_{20D5DDB4-5035-421C-8780-F9202DFAAF8B}" xr6:coauthVersionLast="45" xr6:coauthVersionMax="45" xr10:uidLastSave="{00000000-0000-0000-0000-000000000000}"/>
  <bookViews>
    <workbookView xWindow="-108" yWindow="-108" windowWidth="23256" windowHeight="12576" activeTab="1" xr2:uid="{00000000-000D-0000-FFFF-FFFF00000000}"/>
  </bookViews>
  <sheets>
    <sheet name="DATA" sheetId="1" r:id="rId1"/>
    <sheet name="PRINT" sheetId="2" r:id="rId2"/>
    <sheet name="LAYOUT" sheetId="3" r:id="rId3"/>
  </sheets>
  <definedNames>
    <definedName name="_xlnm.Print_Area" localSheetId="1">PRINT!$A$3:$M$56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24" i="2" l="1"/>
  <c r="A35" i="2" s="1"/>
  <c r="A34" i="3" s="1"/>
  <c r="A23" i="2"/>
  <c r="A22" i="3" s="1"/>
  <c r="A22" i="2"/>
  <c r="A33" i="2" s="1"/>
  <c r="A32" i="3" s="1"/>
  <c r="A21" i="2"/>
  <c r="A32" i="2" s="1"/>
  <c r="A31" i="3" s="1"/>
  <c r="A20" i="2"/>
  <c r="A19" i="3" s="1"/>
  <c r="A10" i="3"/>
  <c r="A11" i="3"/>
  <c r="A12" i="3"/>
  <c r="A9" i="3"/>
  <c r="A8" i="3"/>
  <c r="L5" i="2"/>
  <c r="P9" i="2" s="1"/>
  <c r="F6" i="3"/>
  <c r="A23" i="3" l="1"/>
  <c r="A31" i="2"/>
  <c r="A30" i="3" s="1"/>
  <c r="A34" i="2"/>
  <c r="A33" i="3" s="1"/>
  <c r="P57" i="2"/>
  <c r="P49" i="2"/>
  <c r="H49" i="2" s="1"/>
  <c r="P47" i="2"/>
  <c r="G47" i="2" s="1"/>
  <c r="P10" i="2"/>
  <c r="H10" i="2" s="1"/>
  <c r="P26" i="2"/>
  <c r="E26" i="2" s="1"/>
  <c r="P7" i="2"/>
  <c r="B7" i="2" s="1"/>
  <c r="P22" i="2"/>
  <c r="B22" i="2" s="1"/>
  <c r="P8" i="2"/>
  <c r="B8" i="2" s="1"/>
  <c r="A20" i="3"/>
  <c r="P37" i="2"/>
  <c r="I37" i="2" s="1"/>
  <c r="P41" i="2"/>
  <c r="P15" i="2"/>
  <c r="K15" i="2" s="1"/>
  <c r="P35" i="2"/>
  <c r="F35" i="2" s="1"/>
  <c r="B10" i="2"/>
  <c r="P31" i="2"/>
  <c r="H31" i="2" s="1"/>
  <c r="P11" i="2"/>
  <c r="I11" i="2" s="1"/>
  <c r="P36" i="2"/>
  <c r="I36" i="2" s="1"/>
  <c r="P13" i="2"/>
  <c r="K13" i="2" s="1"/>
  <c r="P42" i="2"/>
  <c r="H42" i="2" s="1"/>
  <c r="P5" i="2"/>
  <c r="A5" i="2" s="1"/>
  <c r="I9" i="2"/>
  <c r="B9" i="2"/>
  <c r="D9" i="2"/>
  <c r="L9" i="2"/>
  <c r="K9" i="2"/>
  <c r="G9" i="2"/>
  <c r="H9" i="2"/>
  <c r="J9" i="2"/>
  <c r="C9" i="2"/>
  <c r="M9" i="2"/>
  <c r="M10" i="2"/>
  <c r="P55" i="2"/>
  <c r="P14" i="2"/>
  <c r="P44" i="2"/>
  <c r="P32" i="2"/>
  <c r="P25" i="2"/>
  <c r="P52" i="2"/>
  <c r="C15" i="2"/>
  <c r="P50" i="2"/>
  <c r="P40" i="2"/>
  <c r="L15" i="2"/>
  <c r="P20" i="2"/>
  <c r="P12" i="2"/>
  <c r="P45" i="2"/>
  <c r="P34" i="2"/>
  <c r="A21" i="3"/>
  <c r="G15" i="2"/>
  <c r="P43" i="2"/>
  <c r="P33" i="2"/>
  <c r="J15" i="2"/>
  <c r="P23" i="2"/>
  <c r="P54" i="2"/>
  <c r="P24" i="2"/>
  <c r="P51" i="2"/>
  <c r="P48" i="2"/>
  <c r="P21" i="2"/>
  <c r="E22" i="2" l="1"/>
  <c r="K22" i="2"/>
  <c r="I22" i="2"/>
  <c r="B35" i="2"/>
  <c r="K35" i="2"/>
  <c r="H47" i="2"/>
  <c r="K37" i="2"/>
  <c r="I47" i="2"/>
  <c r="J47" i="2"/>
  <c r="F22" i="2"/>
  <c r="C35" i="2"/>
  <c r="H35" i="2"/>
  <c r="I26" i="2"/>
  <c r="D35" i="2"/>
  <c r="M11" i="2"/>
  <c r="L11" i="2"/>
  <c r="C11" i="2"/>
  <c r="C26" i="2"/>
  <c r="H26" i="2"/>
  <c r="J31" i="2"/>
  <c r="H22" i="2"/>
  <c r="L22" i="2"/>
  <c r="G35" i="2"/>
  <c r="J22" i="2"/>
  <c r="B11" i="2"/>
  <c r="E37" i="2"/>
  <c r="H11" i="2"/>
  <c r="L26" i="2"/>
  <c r="F37" i="2"/>
  <c r="J26" i="2"/>
  <c r="J35" i="2"/>
  <c r="L37" i="2"/>
  <c r="J49" i="2"/>
  <c r="E35" i="2"/>
  <c r="I35" i="2"/>
  <c r="D37" i="2"/>
  <c r="G49" i="2"/>
  <c r="G26" i="2"/>
  <c r="L35" i="2"/>
  <c r="D22" i="2"/>
  <c r="G22" i="2"/>
  <c r="C22" i="2"/>
  <c r="L31" i="2"/>
  <c r="K31" i="2"/>
  <c r="E31" i="2"/>
  <c r="B37" i="2"/>
  <c r="J37" i="2"/>
  <c r="G37" i="2"/>
  <c r="C37" i="2"/>
  <c r="H37" i="2"/>
  <c r="D15" i="2"/>
  <c r="L10" i="2"/>
  <c r="B15" i="2"/>
  <c r="H15" i="2"/>
  <c r="D10" i="2"/>
  <c r="I10" i="2"/>
  <c r="D26" i="2"/>
  <c r="K26" i="2"/>
  <c r="F26" i="2"/>
  <c r="B26" i="2"/>
  <c r="I49" i="2"/>
  <c r="I15" i="2"/>
  <c r="M15" i="2"/>
  <c r="J10" i="2"/>
  <c r="C10" i="2"/>
  <c r="G10" i="2"/>
  <c r="K10" i="2"/>
  <c r="I41" i="2"/>
  <c r="G41" i="2"/>
  <c r="H41" i="2"/>
  <c r="C13" i="2"/>
  <c r="I13" i="2"/>
  <c r="H13" i="2"/>
  <c r="J13" i="2"/>
  <c r="L13" i="2"/>
  <c r="G13" i="2"/>
  <c r="E36" i="2"/>
  <c r="D36" i="2"/>
  <c r="B36" i="2"/>
  <c r="L36" i="2"/>
  <c r="H36" i="2"/>
  <c r="D13" i="2"/>
  <c r="J11" i="2"/>
  <c r="G11" i="2"/>
  <c r="K11" i="2"/>
  <c r="D11" i="2"/>
  <c r="K36" i="2"/>
  <c r="B13" i="2"/>
  <c r="G42" i="2"/>
  <c r="I42" i="2"/>
  <c r="D31" i="2"/>
  <c r="B31" i="2"/>
  <c r="G31" i="2"/>
  <c r="I31" i="2"/>
  <c r="C31" i="2"/>
  <c r="F31" i="2"/>
  <c r="M13" i="2"/>
  <c r="J36" i="2"/>
  <c r="C36" i="2"/>
  <c r="F36" i="2"/>
  <c r="G36" i="2"/>
  <c r="G23" i="2"/>
  <c r="F23" i="2"/>
  <c r="H23" i="2"/>
  <c r="K23" i="2"/>
  <c r="J23" i="2"/>
  <c r="L23" i="2"/>
  <c r="E23" i="2"/>
  <c r="I23" i="2"/>
  <c r="D23" i="2"/>
  <c r="C23" i="2"/>
  <c r="B23" i="2"/>
  <c r="J33" i="2"/>
  <c r="E33" i="2"/>
  <c r="D33" i="2"/>
  <c r="L33" i="2"/>
  <c r="H33" i="2"/>
  <c r="C33" i="2"/>
  <c r="I33" i="2"/>
  <c r="G33" i="2"/>
  <c r="K33" i="2"/>
  <c r="B33" i="2"/>
  <c r="F33" i="2"/>
  <c r="J52" i="2"/>
  <c r="I52" i="2"/>
  <c r="H52" i="2"/>
  <c r="G52" i="2"/>
  <c r="G43" i="2"/>
  <c r="H43" i="2"/>
  <c r="I43" i="2"/>
  <c r="K25" i="2"/>
  <c r="L25" i="2"/>
  <c r="D25" i="2"/>
  <c r="H25" i="2"/>
  <c r="F25" i="2"/>
  <c r="E25" i="2"/>
  <c r="J25" i="2"/>
  <c r="I25" i="2"/>
  <c r="C25" i="2"/>
  <c r="B25" i="2"/>
  <c r="G25" i="2"/>
  <c r="H12" i="2"/>
  <c r="B12" i="2"/>
  <c r="K12" i="2"/>
  <c r="L12" i="2"/>
  <c r="G12" i="2"/>
  <c r="M12" i="2"/>
  <c r="I12" i="2"/>
  <c r="C12" i="2"/>
  <c r="J12" i="2"/>
  <c r="D12" i="2"/>
  <c r="H32" i="2"/>
  <c r="K32" i="2"/>
  <c r="L32" i="2"/>
  <c r="G32" i="2"/>
  <c r="F32" i="2"/>
  <c r="B32" i="2"/>
  <c r="J32" i="2"/>
  <c r="I32" i="2"/>
  <c r="C32" i="2"/>
  <c r="D32" i="2"/>
  <c r="E32" i="2"/>
  <c r="I40" i="2"/>
  <c r="H40" i="2"/>
  <c r="G40" i="2"/>
  <c r="B20" i="2"/>
  <c r="I20" i="2"/>
  <c r="G20" i="2"/>
  <c r="H20" i="2"/>
  <c r="C20" i="2"/>
  <c r="D20" i="2"/>
  <c r="J20" i="2"/>
  <c r="E20" i="2"/>
  <c r="K20" i="2"/>
  <c r="L20" i="2"/>
  <c r="F20" i="2"/>
  <c r="K24" i="2"/>
  <c r="C24" i="2"/>
  <c r="G24" i="2"/>
  <c r="E24" i="2"/>
  <c r="D24" i="2"/>
  <c r="I24" i="2"/>
  <c r="H24" i="2"/>
  <c r="J24" i="2"/>
  <c r="B24" i="2"/>
  <c r="L24" i="2"/>
  <c r="F24" i="2"/>
  <c r="I45" i="2"/>
  <c r="H45" i="2"/>
  <c r="G45" i="2"/>
  <c r="K21" i="2"/>
  <c r="E21" i="2"/>
  <c r="G21" i="2"/>
  <c r="D21" i="2"/>
  <c r="C21" i="2"/>
  <c r="L21" i="2"/>
  <c r="I21" i="2"/>
  <c r="H21" i="2"/>
  <c r="J21" i="2"/>
  <c r="F21" i="2"/>
  <c r="B21" i="2"/>
  <c r="J48" i="2"/>
  <c r="I48" i="2"/>
  <c r="H48" i="2"/>
  <c r="G48" i="2"/>
  <c r="I44" i="2"/>
  <c r="H44" i="2"/>
  <c r="G44" i="2"/>
  <c r="K14" i="2"/>
  <c r="D14" i="2"/>
  <c r="I14" i="2"/>
  <c r="B14" i="2"/>
  <c r="J14" i="2"/>
  <c r="H14" i="2"/>
  <c r="C14" i="2"/>
  <c r="M14" i="2"/>
  <c r="L14" i="2"/>
  <c r="G14" i="2"/>
  <c r="G51" i="2"/>
  <c r="H51" i="2"/>
  <c r="J51" i="2"/>
  <c r="I51" i="2"/>
  <c r="I34" i="2"/>
  <c r="J34" i="2"/>
  <c r="E34" i="2"/>
  <c r="F34" i="2"/>
  <c r="K34" i="2"/>
  <c r="H34" i="2"/>
  <c r="G34" i="2"/>
  <c r="B34" i="2"/>
  <c r="D34" i="2"/>
  <c r="C34" i="2"/>
  <c r="L34" i="2"/>
  <c r="F56" i="2"/>
  <c r="E56" i="2"/>
  <c r="D56" i="2"/>
  <c r="G56" i="2"/>
  <c r="E54" i="2"/>
  <c r="J54" i="2"/>
  <c r="D54" i="2"/>
  <c r="F54" i="2"/>
  <c r="I54" i="2"/>
  <c r="K54" i="2" s="1"/>
  <c r="G54" i="2"/>
  <c r="G50" i="2"/>
  <c r="I50" i="2"/>
  <c r="J50" i="2"/>
  <c r="H50" i="2"/>
</calcChain>
</file>

<file path=xl/sharedStrings.xml><?xml version="1.0" encoding="utf-8"?>
<sst xmlns="http://schemas.openxmlformats.org/spreadsheetml/2006/main" count="5909" uniqueCount="760">
  <si>
    <t xml:space="preserve">     </t>
  </si>
  <si>
    <t xml:space="preserve">            </t>
  </si>
  <si>
    <t xml:space="preserve">     PAYROLL</t>
  </si>
  <si>
    <t xml:space="preserve">    IN THOUS</t>
  </si>
  <si>
    <t>TOTAL</t>
  </si>
  <si>
    <t xml:space="preserve"> O.D.</t>
  </si>
  <si>
    <t xml:space="preserve"> </t>
  </si>
  <si>
    <t>CODE:</t>
  </si>
  <si>
    <t>Manual</t>
  </si>
  <si>
    <t>Total Rept</t>
  </si>
  <si>
    <t xml:space="preserve">         Number of Cases</t>
  </si>
  <si>
    <t>Year</t>
  </si>
  <si>
    <t xml:space="preserve">Losses </t>
  </si>
  <si>
    <t>Death</t>
  </si>
  <si>
    <t>P.T.</t>
  </si>
  <si>
    <t>Major</t>
  </si>
  <si>
    <t>Minor</t>
  </si>
  <si>
    <t>Temp</t>
  </si>
  <si>
    <t>All</t>
  </si>
  <si>
    <t xml:space="preserve">        REPORTED LOSSES</t>
  </si>
  <si>
    <t>Indemnity</t>
  </si>
  <si>
    <t>Medical</t>
  </si>
  <si>
    <t>Med. Only</t>
  </si>
  <si>
    <t xml:space="preserve">       TRANSLATED LOSSES</t>
  </si>
  <si>
    <t>SERIOUS</t>
  </si>
  <si>
    <t>NON-SER</t>
  </si>
  <si>
    <t>MED ONLY</t>
  </si>
  <si>
    <t>IBNR + FREQ. ADJUSTMENT</t>
  </si>
  <si>
    <t>TOTAL LOSSES</t>
  </si>
  <si>
    <t>EXPECTED LOSSES</t>
  </si>
  <si>
    <t>CREDIBILITY</t>
  </si>
  <si>
    <t>PURE PREMIUMS</t>
  </si>
  <si>
    <t xml:space="preserve">   INDICATED  (PRE-TEST)</t>
  </si>
  <si>
    <t xml:space="preserve">   INDICATED (POST-TEST)</t>
  </si>
  <si>
    <t xml:space="preserve">   PRES. ON RATE LEVEL</t>
  </si>
  <si>
    <t xml:space="preserve">   DERIVED BY FORMULA</t>
  </si>
  <si>
    <t xml:space="preserve">   UNDERLYING PRES. RATE</t>
  </si>
  <si>
    <t xml:space="preserve">   PROPOSED</t>
  </si>
  <si>
    <t xml:space="preserve">   YEAR</t>
  </si>
  <si>
    <t xml:space="preserve"> IND. RATE =</t>
  </si>
  <si>
    <t>IND. RATE</t>
  </si>
  <si>
    <t>MAN. RATE</t>
  </si>
  <si>
    <t xml:space="preserve">Pure Prem </t>
  </si>
  <si>
    <t>Reported</t>
  </si>
  <si>
    <t>Total Payroll</t>
  </si>
  <si>
    <t>Excl S/C PG A+B</t>
  </si>
  <si>
    <t>Class Description:</t>
  </si>
  <si>
    <t>Class Code</t>
  </si>
  <si>
    <t>Pure Prem</t>
  </si>
  <si>
    <t>Number of Cases</t>
  </si>
  <si>
    <t>Losses</t>
  </si>
  <si>
    <t>Total</t>
  </si>
  <si>
    <t>=E4</t>
  </si>
  <si>
    <t>=F4</t>
  </si>
  <si>
    <t>=L4</t>
  </si>
  <si>
    <t>=M4</t>
  </si>
  <si>
    <t>=N4</t>
  </si>
  <si>
    <t>=O4</t>
  </si>
  <si>
    <t>=P4</t>
  </si>
  <si>
    <t>=E5</t>
  </si>
  <si>
    <t>=F5</t>
  </si>
  <si>
    <t>=L5</t>
  </si>
  <si>
    <t>=M5</t>
  </si>
  <si>
    <t>=N5</t>
  </si>
  <si>
    <t>=O5</t>
  </si>
  <si>
    <t>=P5</t>
  </si>
  <si>
    <t>=E6</t>
  </si>
  <si>
    <t>=F6</t>
  </si>
  <si>
    <t>=L6</t>
  </si>
  <si>
    <t>=M6</t>
  </si>
  <si>
    <t>=N6</t>
  </si>
  <si>
    <t>=O6</t>
  </si>
  <si>
    <t>=P6</t>
  </si>
  <si>
    <t>=E7</t>
  </si>
  <si>
    <t>=F7</t>
  </si>
  <si>
    <t>=L7</t>
  </si>
  <si>
    <t>=M7</t>
  </si>
  <si>
    <t>=N7</t>
  </si>
  <si>
    <t>=O7</t>
  </si>
  <si>
    <t>=P7</t>
  </si>
  <si>
    <t>=E8</t>
  </si>
  <si>
    <t>=F8</t>
  </si>
  <si>
    <t>=L8</t>
  </si>
  <si>
    <t>=M8</t>
  </si>
  <si>
    <t>=N8</t>
  </si>
  <si>
    <t>=O8</t>
  </si>
  <si>
    <t>=P8</t>
  </si>
  <si>
    <t>=E9</t>
  </si>
  <si>
    <t>=F9</t>
  </si>
  <si>
    <t>=L9</t>
  </si>
  <si>
    <t>=M9</t>
  </si>
  <si>
    <t>=N9</t>
  </si>
  <si>
    <t>=O9</t>
  </si>
  <si>
    <t>=P9</t>
  </si>
  <si>
    <t>O.D.</t>
  </si>
  <si>
    <t>=L10</t>
  </si>
  <si>
    <t>=M10</t>
  </si>
  <si>
    <t>=N10</t>
  </si>
  <si>
    <t>=O10</t>
  </si>
  <si>
    <t>=P10</t>
  </si>
  <si>
    <t>Reported Losses</t>
  </si>
  <si>
    <t>Med  Only</t>
  </si>
  <si>
    <t>=E11</t>
  </si>
  <si>
    <t>=F11</t>
  </si>
  <si>
    <t>=G11</t>
  </si>
  <si>
    <t>=H11</t>
  </si>
  <si>
    <t>=I11</t>
  </si>
  <si>
    <t>=J11</t>
  </si>
  <si>
    <t>=K11</t>
  </si>
  <si>
    <t>=L11</t>
  </si>
  <si>
    <t>=M11</t>
  </si>
  <si>
    <t>=N11</t>
  </si>
  <si>
    <t>=E12</t>
  </si>
  <si>
    <t>=F12</t>
  </si>
  <si>
    <t>=G12</t>
  </si>
  <si>
    <t>=H12</t>
  </si>
  <si>
    <t>=I12</t>
  </si>
  <si>
    <t>=J12</t>
  </si>
  <si>
    <t>=K12</t>
  </si>
  <si>
    <t>=L12</t>
  </si>
  <si>
    <t>=M12</t>
  </si>
  <si>
    <t>=N12</t>
  </si>
  <si>
    <t>=E13</t>
  </si>
  <si>
    <t>=F13</t>
  </si>
  <si>
    <t>=G13</t>
  </si>
  <si>
    <t>=H13</t>
  </si>
  <si>
    <t>=I13</t>
  </si>
  <si>
    <t>=J13</t>
  </si>
  <si>
    <t>=K13</t>
  </si>
  <si>
    <t>=L13</t>
  </si>
  <si>
    <t>=M13</t>
  </si>
  <si>
    <t>=N13</t>
  </si>
  <si>
    <t>=E14</t>
  </si>
  <si>
    <t>=F14</t>
  </si>
  <si>
    <t>=G14</t>
  </si>
  <si>
    <t>=H14</t>
  </si>
  <si>
    <t>=I14</t>
  </si>
  <si>
    <t>=J14</t>
  </si>
  <si>
    <t>=K14</t>
  </si>
  <si>
    <t>=L14</t>
  </si>
  <si>
    <t>=M14</t>
  </si>
  <si>
    <t>=N14</t>
  </si>
  <si>
    <t>=E15</t>
  </si>
  <si>
    <t>=F15</t>
  </si>
  <si>
    <t>=G15</t>
  </si>
  <si>
    <t>=H15</t>
  </si>
  <si>
    <t>=I15</t>
  </si>
  <si>
    <t>=J15</t>
  </si>
  <si>
    <t>=K15</t>
  </si>
  <si>
    <t>=L15</t>
  </si>
  <si>
    <t>=M15</t>
  </si>
  <si>
    <t>=N15</t>
  </si>
  <si>
    <t>=E16</t>
  </si>
  <si>
    <t>=F16</t>
  </si>
  <si>
    <t>=G16</t>
  </si>
  <si>
    <t>=H16</t>
  </si>
  <si>
    <t>=I16</t>
  </si>
  <si>
    <t>=J16</t>
  </si>
  <si>
    <t>=K16</t>
  </si>
  <si>
    <t>=L16</t>
  </si>
  <si>
    <t>=M16</t>
  </si>
  <si>
    <t>=N16</t>
  </si>
  <si>
    <t>=E17</t>
  </si>
  <si>
    <t>=F17</t>
  </si>
  <si>
    <t>=G17</t>
  </si>
  <si>
    <t>=H17</t>
  </si>
  <si>
    <t>=I17</t>
  </si>
  <si>
    <t>=J17</t>
  </si>
  <si>
    <t>=K17</t>
  </si>
  <si>
    <t>=L17</t>
  </si>
  <si>
    <t>=M17</t>
  </si>
  <si>
    <t>=N17</t>
  </si>
  <si>
    <t>Translated Losses</t>
  </si>
  <si>
    <t>=E18</t>
  </si>
  <si>
    <t>=F18</t>
  </si>
  <si>
    <t>=G18</t>
  </si>
  <si>
    <t>=H18</t>
  </si>
  <si>
    <t>=I18</t>
  </si>
  <si>
    <t>=J18</t>
  </si>
  <si>
    <t>=K18</t>
  </si>
  <si>
    <t>=L18</t>
  </si>
  <si>
    <t>=M18</t>
  </si>
  <si>
    <t>=N18</t>
  </si>
  <si>
    <t>=E19</t>
  </si>
  <si>
    <t>=F19</t>
  </si>
  <si>
    <t>=G19</t>
  </si>
  <si>
    <t>=H19</t>
  </si>
  <si>
    <t>=I19</t>
  </si>
  <si>
    <t>=J19</t>
  </si>
  <si>
    <t>=K19</t>
  </si>
  <si>
    <t>=L19</t>
  </si>
  <si>
    <t>=M19</t>
  </si>
  <si>
    <t>=N19</t>
  </si>
  <si>
    <t>=E20</t>
  </si>
  <si>
    <t>=F20</t>
  </si>
  <si>
    <t>=G20</t>
  </si>
  <si>
    <t>=H20</t>
  </si>
  <si>
    <t>=I20</t>
  </si>
  <si>
    <t>=J20</t>
  </si>
  <si>
    <t>=K20</t>
  </si>
  <si>
    <t>=L20</t>
  </si>
  <si>
    <t>=M20</t>
  </si>
  <si>
    <t>=N20</t>
  </si>
  <si>
    <t>=E21</t>
  </si>
  <si>
    <t>=F21</t>
  </si>
  <si>
    <t>=G21</t>
  </si>
  <si>
    <t>=H21</t>
  </si>
  <si>
    <t>=I21</t>
  </si>
  <si>
    <t>=J21</t>
  </si>
  <si>
    <t>=K21</t>
  </si>
  <si>
    <t>=L21</t>
  </si>
  <si>
    <t>=M21</t>
  </si>
  <si>
    <t>=N21</t>
  </si>
  <si>
    <t>=E22</t>
  </si>
  <si>
    <t>=F22</t>
  </si>
  <si>
    <t>=G22</t>
  </si>
  <si>
    <t>=H22</t>
  </si>
  <si>
    <t>=I22</t>
  </si>
  <si>
    <t>=J22</t>
  </si>
  <si>
    <t>=K22</t>
  </si>
  <si>
    <t>=L22</t>
  </si>
  <si>
    <t>=M22</t>
  </si>
  <si>
    <t>=N22</t>
  </si>
  <si>
    <t>=E23</t>
  </si>
  <si>
    <t>=F23</t>
  </si>
  <si>
    <t>=G23</t>
  </si>
  <si>
    <t>=H23</t>
  </si>
  <si>
    <t>=I23</t>
  </si>
  <si>
    <t>=J23</t>
  </si>
  <si>
    <t>=K23</t>
  </si>
  <si>
    <t>=L23</t>
  </si>
  <si>
    <t>=M23</t>
  </si>
  <si>
    <t>=N23</t>
  </si>
  <si>
    <t>=E24</t>
  </si>
  <si>
    <t>=F24</t>
  </si>
  <si>
    <t>=G24</t>
  </si>
  <si>
    <t>=H24</t>
  </si>
  <si>
    <t>=I24</t>
  </si>
  <si>
    <t>=J24</t>
  </si>
  <si>
    <t>=K24</t>
  </si>
  <si>
    <t>=L24</t>
  </si>
  <si>
    <t>=M24</t>
  </si>
  <si>
    <t>=N24</t>
  </si>
  <si>
    <t>Serious</t>
  </si>
  <si>
    <t>Non Ser</t>
  </si>
  <si>
    <t>Med Only</t>
  </si>
  <si>
    <t>Total Translated Losses Pg B</t>
  </si>
  <si>
    <t>=H25</t>
  </si>
  <si>
    <t>=I25</t>
  </si>
  <si>
    <t>Total Translated Losses Pg A</t>
  </si>
  <si>
    <t>=H26</t>
  </si>
  <si>
    <t>=I26</t>
  </si>
  <si>
    <t>IBNR + Frequency Adjustment</t>
  </si>
  <si>
    <t>=H27</t>
  </si>
  <si>
    <t>=I27</t>
  </si>
  <si>
    <t>Total Losses</t>
  </si>
  <si>
    <t>=H28</t>
  </si>
  <si>
    <t>=I28</t>
  </si>
  <si>
    <t>Expected Losses</t>
  </si>
  <si>
    <t>=H29</t>
  </si>
  <si>
    <t>=I29</t>
  </si>
  <si>
    <t>Credibility</t>
  </si>
  <si>
    <t>=H30</t>
  </si>
  <si>
    <t>=I30</t>
  </si>
  <si>
    <t>Pure Premiums</t>
  </si>
  <si>
    <t>Indicated (Pre-Test)</t>
  </si>
  <si>
    <t>=H31</t>
  </si>
  <si>
    <t>=I31</t>
  </si>
  <si>
    <t>=J31</t>
  </si>
  <si>
    <t>Indicated (Post-Test)</t>
  </si>
  <si>
    <t>=H32</t>
  </si>
  <si>
    <t>=I32</t>
  </si>
  <si>
    <t>=J32</t>
  </si>
  <si>
    <t>Present On-Level</t>
  </si>
  <si>
    <t>=H33</t>
  </si>
  <si>
    <t>=I33</t>
  </si>
  <si>
    <t>=J33</t>
  </si>
  <si>
    <t>Derived by Formula</t>
  </si>
  <si>
    <t>=H34</t>
  </si>
  <si>
    <t>=I34</t>
  </si>
  <si>
    <t>=J34</t>
  </si>
  <si>
    <t>Underlying Present Loss Cost</t>
  </si>
  <si>
    <t>=H35</t>
  </si>
  <si>
    <t>=I35</t>
  </si>
  <si>
    <t>=J35</t>
  </si>
  <si>
    <t>Proposed</t>
  </si>
  <si>
    <t>=H36</t>
  </si>
  <si>
    <t>=I36</t>
  </si>
  <si>
    <t>=J36</t>
  </si>
  <si>
    <t>=F37</t>
  </si>
  <si>
    <t>=G37</t>
  </si>
  <si>
    <t>=H37</t>
  </si>
  <si>
    <t>Indicated Loss Cost</t>
  </si>
  <si>
    <t>=I37</t>
  </si>
  <si>
    <t>=J37</t>
  </si>
  <si>
    <t>=F38</t>
  </si>
  <si>
    <t>=G38</t>
  </si>
  <si>
    <t>=H38</t>
  </si>
  <si>
    <t>=E2</t>
  </si>
  <si>
    <t>=E3</t>
  </si>
  <si>
    <t>=F10</t>
  </si>
  <si>
    <t>=G4</t>
  </si>
  <si>
    <t>=G5</t>
  </si>
  <si>
    <t>=G6</t>
  </si>
  <si>
    <t>=G7</t>
  </si>
  <si>
    <t>=G8</t>
  </si>
  <si>
    <t>=G9</t>
  </si>
  <si>
    <t>=IF(K9=0," ",K4)</t>
  </si>
  <si>
    <t>=IF(K9=0," ",K5)</t>
  </si>
  <si>
    <t>=IF(K9=0," ",K6)</t>
  </si>
  <si>
    <t>=IF(K9=0," ",K7)</t>
  </si>
  <si>
    <t>=IF(K9=0," ",K8)</t>
  </si>
  <si>
    <t>=IF(K9=0," ",K9)</t>
  </si>
  <si>
    <t>=Q4</t>
  </si>
  <si>
    <t>=Q5</t>
  </si>
  <si>
    <t>=Q6</t>
  </si>
  <si>
    <t>=Q7</t>
  </si>
  <si>
    <t>=Q8</t>
  </si>
  <si>
    <t>=Q9</t>
  </si>
  <si>
    <t>=Q10</t>
  </si>
  <si>
    <t>=O11</t>
  </si>
  <si>
    <t>=O12</t>
  </si>
  <si>
    <t>=O13</t>
  </si>
  <si>
    <t>=O14</t>
  </si>
  <si>
    <t>=O15</t>
  </si>
  <si>
    <t>=O16</t>
  </si>
  <si>
    <t>=O17</t>
  </si>
  <si>
    <t>=O18</t>
  </si>
  <si>
    <t>=O19</t>
  </si>
  <si>
    <t>=O20</t>
  </si>
  <si>
    <t>=O21</t>
  </si>
  <si>
    <t>=O22</t>
  </si>
  <si>
    <t>=O23</t>
  </si>
  <si>
    <t>=O24</t>
  </si>
  <si>
    <t>=J25</t>
  </si>
  <si>
    <t>=J26</t>
  </si>
  <si>
    <t>=J27</t>
  </si>
  <si>
    <t>=J28</t>
  </si>
  <si>
    <t>=J29</t>
  </si>
  <si>
    <t>=J30</t>
  </si>
  <si>
    <t>=K31</t>
  </si>
  <si>
    <t>=K32</t>
  </si>
  <si>
    <t>=K33</t>
  </si>
  <si>
    <t>=K34</t>
  </si>
  <si>
    <t>=K35</t>
  </si>
  <si>
    <t>=K36</t>
  </si>
  <si>
    <t>=I38</t>
  </si>
  <si>
    <t>=K37</t>
  </si>
  <si>
    <t>=IF(J37="            "," ","(limited)")</t>
  </si>
  <si>
    <t>TOTAL TRANSLATED LOSSES PG B</t>
  </si>
  <si>
    <t>TOTAL TRANSLATED LOSSES PG A</t>
  </si>
  <si>
    <t>=R1</t>
  </si>
  <si>
    <t>ex S/C A+B</t>
  </si>
  <si>
    <t>=C1</t>
  </si>
  <si>
    <t>The page can printed in the normal manner. The print range has been pre-set.</t>
  </si>
  <si>
    <t>Select a Classification from the "Drop-down List Box" at right and allow a moment for the data to load.</t>
  </si>
  <si>
    <t>CLASS  STEVEDORING, N.O.C.</t>
  </si>
  <si>
    <t>CLASS  COAL DOCK OPER. AND STEVEDORING</t>
  </si>
  <si>
    <t>CLASS  STEVEDORING-CONTAINERIZED FREIGHT</t>
  </si>
  <si>
    <t>CLASS  FREIGHT HANDLERS</t>
  </si>
  <si>
    <t>CLASS  STEVDRNG-TALYMN &amp; CHECKING CLERKS</t>
  </si>
  <si>
    <t>CLASS  STEAMSHIP LINE OR AGENCY-PORT EMP</t>
  </si>
  <si>
    <t>7309F</t>
  </si>
  <si>
    <t>7313F</t>
  </si>
  <si>
    <t>7327F</t>
  </si>
  <si>
    <t>7366F</t>
  </si>
  <si>
    <t>8709F</t>
  </si>
  <si>
    <t>8726F</t>
  </si>
  <si>
    <t xml:space="preserve">     12-1-10</t>
  </si>
  <si>
    <t xml:space="preserve">     12-1-17</t>
  </si>
  <si>
    <t>7317F</t>
  </si>
  <si>
    <t>CLASS  STEVDRNG-BY HAND OR HND TRK EXCLV</t>
  </si>
  <si>
    <t>7309F1</t>
  </si>
  <si>
    <t>7309F2</t>
  </si>
  <si>
    <t>7309F3</t>
  </si>
  <si>
    <t>7309F4</t>
  </si>
  <si>
    <t>7309F5</t>
  </si>
  <si>
    <t>7309F6</t>
  </si>
  <si>
    <t>7309F7</t>
  </si>
  <si>
    <t>7309F8</t>
  </si>
  <si>
    <t>7309F9</t>
  </si>
  <si>
    <t>7309F10</t>
  </si>
  <si>
    <t>7309F11</t>
  </si>
  <si>
    <t>7309F12</t>
  </si>
  <si>
    <t>7309F13</t>
  </si>
  <si>
    <t>7309F14</t>
  </si>
  <si>
    <t>7309F15</t>
  </si>
  <si>
    <t>7309F16</t>
  </si>
  <si>
    <t>7309F17</t>
  </si>
  <si>
    <t>7309F18</t>
  </si>
  <si>
    <t>7309F19</t>
  </si>
  <si>
    <t>7309F20</t>
  </si>
  <si>
    <t>7309F21</t>
  </si>
  <si>
    <t>7309F22</t>
  </si>
  <si>
    <t>7309F23</t>
  </si>
  <si>
    <t>7309F24</t>
  </si>
  <si>
    <t>7309F25</t>
  </si>
  <si>
    <t>7309F26</t>
  </si>
  <si>
    <t>7309F27</t>
  </si>
  <si>
    <t>7309F28</t>
  </si>
  <si>
    <t>7309F29</t>
  </si>
  <si>
    <t>7309F30</t>
  </si>
  <si>
    <t>7309F31</t>
  </si>
  <si>
    <t>7309F32</t>
  </si>
  <si>
    <t>7309F33</t>
  </si>
  <si>
    <t>7309F34</t>
  </si>
  <si>
    <t>7309F35</t>
  </si>
  <si>
    <t>7309F36</t>
  </si>
  <si>
    <t>7309F37</t>
  </si>
  <si>
    <t>7309F38</t>
  </si>
  <si>
    <t>7313F1</t>
  </si>
  <si>
    <t>7313F2</t>
  </si>
  <si>
    <t>7313F3</t>
  </si>
  <si>
    <t>7313F4</t>
  </si>
  <si>
    <t>7313F5</t>
  </si>
  <si>
    <t>7313F6</t>
  </si>
  <si>
    <t>7313F7</t>
  </si>
  <si>
    <t>7313F8</t>
  </si>
  <si>
    <t>7313F9</t>
  </si>
  <si>
    <t>7313F10</t>
  </si>
  <si>
    <t>7313F11</t>
  </si>
  <si>
    <t>7313F12</t>
  </si>
  <si>
    <t>7313F13</t>
  </si>
  <si>
    <t>7313F14</t>
  </si>
  <si>
    <t>7313F15</t>
  </si>
  <si>
    <t>7313F16</t>
  </si>
  <si>
    <t>7313F17</t>
  </si>
  <si>
    <t>7313F18</t>
  </si>
  <si>
    <t>7313F19</t>
  </si>
  <si>
    <t>7313F20</t>
  </si>
  <si>
    <t>7313F21</t>
  </si>
  <si>
    <t>7313F22</t>
  </si>
  <si>
    <t>7313F23</t>
  </si>
  <si>
    <t>7313F24</t>
  </si>
  <si>
    <t>7313F25</t>
  </si>
  <si>
    <t>7313F26</t>
  </si>
  <si>
    <t>7313F27</t>
  </si>
  <si>
    <t>7313F28</t>
  </si>
  <si>
    <t>7313F29</t>
  </si>
  <si>
    <t>7313F30</t>
  </si>
  <si>
    <t>7313F31</t>
  </si>
  <si>
    <t>7313F32</t>
  </si>
  <si>
    <t>7313F33</t>
  </si>
  <si>
    <t>7313F34</t>
  </si>
  <si>
    <t>7313F35</t>
  </si>
  <si>
    <t>7313F36</t>
  </si>
  <si>
    <t>7313F37</t>
  </si>
  <si>
    <t>7313F38</t>
  </si>
  <si>
    <t>7317F1</t>
  </si>
  <si>
    <t>7317F2</t>
  </si>
  <si>
    <t>7317F3</t>
  </si>
  <si>
    <t>7317F4</t>
  </si>
  <si>
    <t>7317F5</t>
  </si>
  <si>
    <t>7317F6</t>
  </si>
  <si>
    <t>7317F7</t>
  </si>
  <si>
    <t>7317F8</t>
  </si>
  <si>
    <t>7317F9</t>
  </si>
  <si>
    <t>7317F10</t>
  </si>
  <si>
    <t>7317F11</t>
  </si>
  <si>
    <t>7317F12</t>
  </si>
  <si>
    <t>7317F13</t>
  </si>
  <si>
    <t>7317F14</t>
  </si>
  <si>
    <t>7317F15</t>
  </si>
  <si>
    <t>7317F16</t>
  </si>
  <si>
    <t>7317F17</t>
  </si>
  <si>
    <t>7317F18</t>
  </si>
  <si>
    <t>7317F19</t>
  </si>
  <si>
    <t>7317F20</t>
  </si>
  <si>
    <t>7317F21</t>
  </si>
  <si>
    <t>7317F22</t>
  </si>
  <si>
    <t>7317F23</t>
  </si>
  <si>
    <t>7317F24</t>
  </si>
  <si>
    <t>7317F25</t>
  </si>
  <si>
    <t>7317F26</t>
  </si>
  <si>
    <t>7317F27</t>
  </si>
  <si>
    <t>7317F28</t>
  </si>
  <si>
    <t>7317F29</t>
  </si>
  <si>
    <t>7317F30</t>
  </si>
  <si>
    <t>7317F31</t>
  </si>
  <si>
    <t>7317F32</t>
  </si>
  <si>
    <t>7317F33</t>
  </si>
  <si>
    <t>7317F34</t>
  </si>
  <si>
    <t>7317F35</t>
  </si>
  <si>
    <t>7317F36</t>
  </si>
  <si>
    <t>7317F37</t>
  </si>
  <si>
    <t>7317F38</t>
  </si>
  <si>
    <t>7327F1</t>
  </si>
  <si>
    <t>7327F2</t>
  </si>
  <si>
    <t>7327F3</t>
  </si>
  <si>
    <t>7327F4</t>
  </si>
  <si>
    <t>7327F5</t>
  </si>
  <si>
    <t>7327F6</t>
  </si>
  <si>
    <t>7327F7</t>
  </si>
  <si>
    <t>7327F8</t>
  </si>
  <si>
    <t>7327F9</t>
  </si>
  <si>
    <t>7327F10</t>
  </si>
  <si>
    <t>7327F11</t>
  </si>
  <si>
    <t>7327F12</t>
  </si>
  <si>
    <t>7327F13</t>
  </si>
  <si>
    <t>7327F14</t>
  </si>
  <si>
    <t>7327F15</t>
  </si>
  <si>
    <t>7327F16</t>
  </si>
  <si>
    <t>7327F17</t>
  </si>
  <si>
    <t>7327F18</t>
  </si>
  <si>
    <t>7327F19</t>
  </si>
  <si>
    <t>7327F20</t>
  </si>
  <si>
    <t>7327F21</t>
  </si>
  <si>
    <t>7327F22</t>
  </si>
  <si>
    <t>7327F23</t>
  </si>
  <si>
    <t>7327F24</t>
  </si>
  <si>
    <t>7327F25</t>
  </si>
  <si>
    <t>7327F26</t>
  </si>
  <si>
    <t>7327F27</t>
  </si>
  <si>
    <t>7327F28</t>
  </si>
  <si>
    <t>7327F29</t>
  </si>
  <si>
    <t>7327F30</t>
  </si>
  <si>
    <t>7327F31</t>
  </si>
  <si>
    <t>7327F32</t>
  </si>
  <si>
    <t>7327F33</t>
  </si>
  <si>
    <t>7327F34</t>
  </si>
  <si>
    <t>7327F35</t>
  </si>
  <si>
    <t>7327F36</t>
  </si>
  <si>
    <t>7327F37</t>
  </si>
  <si>
    <t>7327F38</t>
  </si>
  <si>
    <t>7366F1</t>
  </si>
  <si>
    <t>7366F2</t>
  </si>
  <si>
    <t>7366F3</t>
  </si>
  <si>
    <t>7366F4</t>
  </si>
  <si>
    <t>7366F5</t>
  </si>
  <si>
    <t>7366F6</t>
  </si>
  <si>
    <t>7366F7</t>
  </si>
  <si>
    <t>7366F8</t>
  </si>
  <si>
    <t>7366F9</t>
  </si>
  <si>
    <t>7366F10</t>
  </si>
  <si>
    <t>7366F11</t>
  </si>
  <si>
    <t>7366F12</t>
  </si>
  <si>
    <t>7366F13</t>
  </si>
  <si>
    <t>7366F14</t>
  </si>
  <si>
    <t>7366F15</t>
  </si>
  <si>
    <t>7366F16</t>
  </si>
  <si>
    <t>7366F17</t>
  </si>
  <si>
    <t>7366F18</t>
  </si>
  <si>
    <t>7366F19</t>
  </si>
  <si>
    <t>7366F20</t>
  </si>
  <si>
    <t>7366F21</t>
  </si>
  <si>
    <t>7366F22</t>
  </si>
  <si>
    <t>7366F23</t>
  </si>
  <si>
    <t>7366F24</t>
  </si>
  <si>
    <t>7366F25</t>
  </si>
  <si>
    <t>7366F26</t>
  </si>
  <si>
    <t>7366F27</t>
  </si>
  <si>
    <t>7366F28</t>
  </si>
  <si>
    <t>7366F29</t>
  </si>
  <si>
    <t>7366F30</t>
  </si>
  <si>
    <t>7366F31</t>
  </si>
  <si>
    <t>7366F32</t>
  </si>
  <si>
    <t>7366F33</t>
  </si>
  <si>
    <t>7366F34</t>
  </si>
  <si>
    <t>7366F35</t>
  </si>
  <si>
    <t>7366F36</t>
  </si>
  <si>
    <t>7366F37</t>
  </si>
  <si>
    <t>7366F38</t>
  </si>
  <si>
    <t>8709F1</t>
  </si>
  <si>
    <t>8709F2</t>
  </si>
  <si>
    <t>8709F3</t>
  </si>
  <si>
    <t>8709F4</t>
  </si>
  <si>
    <t>8709F5</t>
  </si>
  <si>
    <t>8709F6</t>
  </si>
  <si>
    <t>8709F7</t>
  </si>
  <si>
    <t>8709F8</t>
  </si>
  <si>
    <t>8709F9</t>
  </si>
  <si>
    <t>8709F10</t>
  </si>
  <si>
    <t>8709F11</t>
  </si>
  <si>
    <t>8709F12</t>
  </si>
  <si>
    <t>8709F13</t>
  </si>
  <si>
    <t>8709F14</t>
  </si>
  <si>
    <t>8709F15</t>
  </si>
  <si>
    <t>8709F16</t>
  </si>
  <si>
    <t>8709F17</t>
  </si>
  <si>
    <t>8709F18</t>
  </si>
  <si>
    <t>8709F19</t>
  </si>
  <si>
    <t>8709F20</t>
  </si>
  <si>
    <t>8709F21</t>
  </si>
  <si>
    <t>8709F22</t>
  </si>
  <si>
    <t>8709F23</t>
  </si>
  <si>
    <t>8709F24</t>
  </si>
  <si>
    <t>8709F25</t>
  </si>
  <si>
    <t>8709F26</t>
  </si>
  <si>
    <t>8709F27</t>
  </si>
  <si>
    <t>8709F28</t>
  </si>
  <si>
    <t>8709F29</t>
  </si>
  <si>
    <t>8709F30</t>
  </si>
  <si>
    <t>8709F31</t>
  </si>
  <si>
    <t>8709F32</t>
  </si>
  <si>
    <t>8709F33</t>
  </si>
  <si>
    <t>8709F34</t>
  </si>
  <si>
    <t>8709F35</t>
  </si>
  <si>
    <t>8709F36</t>
  </si>
  <si>
    <t>8709F37</t>
  </si>
  <si>
    <t>8709F38</t>
  </si>
  <si>
    <t>8726F1</t>
  </si>
  <si>
    <t>8726F2</t>
  </si>
  <si>
    <t>8726F3</t>
  </si>
  <si>
    <t>8726F4</t>
  </si>
  <si>
    <t>8726F5</t>
  </si>
  <si>
    <t>8726F6</t>
  </si>
  <si>
    <t>8726F7</t>
  </si>
  <si>
    <t>8726F8</t>
  </si>
  <si>
    <t>8726F9</t>
  </si>
  <si>
    <t>8726F10</t>
  </si>
  <si>
    <t>8726F11</t>
  </si>
  <si>
    <t>8726F12</t>
  </si>
  <si>
    <t>8726F13</t>
  </si>
  <si>
    <t>8726F14</t>
  </si>
  <si>
    <t>8726F15</t>
  </si>
  <si>
    <t>8726F16</t>
  </si>
  <si>
    <t>8726F17</t>
  </si>
  <si>
    <t>8726F18</t>
  </si>
  <si>
    <t>8726F19</t>
  </si>
  <si>
    <t>8726F20</t>
  </si>
  <si>
    <t>8726F21</t>
  </si>
  <si>
    <t>8726F22</t>
  </si>
  <si>
    <t>8726F23</t>
  </si>
  <si>
    <t>8726F24</t>
  </si>
  <si>
    <t>8726F25</t>
  </si>
  <si>
    <t>8726F26</t>
  </si>
  <si>
    <t>8726F27</t>
  </si>
  <si>
    <t>8726F28</t>
  </si>
  <si>
    <t>8726F29</t>
  </si>
  <si>
    <t>8726F30</t>
  </si>
  <si>
    <t>8726F31</t>
  </si>
  <si>
    <t>8726F32</t>
  </si>
  <si>
    <t>8726F33</t>
  </si>
  <si>
    <t>8726F34</t>
  </si>
  <si>
    <t>8726F35</t>
  </si>
  <si>
    <t>8726F36</t>
  </si>
  <si>
    <t>8726F37</t>
  </si>
  <si>
    <t>8726F38</t>
  </si>
  <si>
    <t>6824F</t>
  </si>
  <si>
    <t>CLASS  BOAT BUILDING OR REPAIR</t>
  </si>
  <si>
    <t xml:space="preserve">      6-1-18</t>
  </si>
  <si>
    <t xml:space="preserve">     12-1-20</t>
  </si>
  <si>
    <t>6843F</t>
  </si>
  <si>
    <t>CLASS  SHIP BUILDING IRON OR STEEL</t>
  </si>
  <si>
    <t>6872F</t>
  </si>
  <si>
    <t>CLASS  SHIP REPAIR OR CONVRSN-ALL OPER.</t>
  </si>
  <si>
    <t>6824F1</t>
  </si>
  <si>
    <t>6824F2</t>
  </si>
  <si>
    <t>6824F3</t>
  </si>
  <si>
    <t>6824F4</t>
  </si>
  <si>
    <t>6824F5</t>
  </si>
  <si>
    <t>6824F6</t>
  </si>
  <si>
    <t>6824F7</t>
  </si>
  <si>
    <t>6824F8</t>
  </si>
  <si>
    <t>6824F9</t>
  </si>
  <si>
    <t>6824F10</t>
  </si>
  <si>
    <t>6824F11</t>
  </si>
  <si>
    <t>6824F12</t>
  </si>
  <si>
    <t>6824F13</t>
  </si>
  <si>
    <t>6824F14</t>
  </si>
  <si>
    <t>6824F15</t>
  </si>
  <si>
    <t>6824F16</t>
  </si>
  <si>
    <t>6824F17</t>
  </si>
  <si>
    <t>6824F18</t>
  </si>
  <si>
    <t>6824F19</t>
  </si>
  <si>
    <t>6824F20</t>
  </si>
  <si>
    <t>6824F21</t>
  </si>
  <si>
    <t>6824F22</t>
  </si>
  <si>
    <t>6824F23</t>
  </si>
  <si>
    <t>6824F24</t>
  </si>
  <si>
    <t>6824F25</t>
  </si>
  <si>
    <t>6824F26</t>
  </si>
  <si>
    <t>6824F27</t>
  </si>
  <si>
    <t>6824F28</t>
  </si>
  <si>
    <t>6824F29</t>
  </si>
  <si>
    <t>6824F30</t>
  </si>
  <si>
    <t>6824F31</t>
  </si>
  <si>
    <t>6824F32</t>
  </si>
  <si>
    <t>6824F33</t>
  </si>
  <si>
    <t>6824F34</t>
  </si>
  <si>
    <t>6824F35</t>
  </si>
  <si>
    <t>6824F36</t>
  </si>
  <si>
    <t>6824F37</t>
  </si>
  <si>
    <t>6824F38</t>
  </si>
  <si>
    <t>6843F1</t>
  </si>
  <si>
    <t>6843F2</t>
  </si>
  <si>
    <t>6843F3</t>
  </si>
  <si>
    <t>6843F4</t>
  </si>
  <si>
    <t>6843F5</t>
  </si>
  <si>
    <t>6843F6</t>
  </si>
  <si>
    <t>6843F7</t>
  </si>
  <si>
    <t>6843F8</t>
  </si>
  <si>
    <t>6843F9</t>
  </si>
  <si>
    <t>6843F10</t>
  </si>
  <si>
    <t>6843F11</t>
  </si>
  <si>
    <t>6843F12</t>
  </si>
  <si>
    <t>6843F13</t>
  </si>
  <si>
    <t>6843F14</t>
  </si>
  <si>
    <t>6843F15</t>
  </si>
  <si>
    <t>6843F16</t>
  </si>
  <si>
    <t>6843F17</t>
  </si>
  <si>
    <t>6843F18</t>
  </si>
  <si>
    <t>6843F19</t>
  </si>
  <si>
    <t>6843F20</t>
  </si>
  <si>
    <t>6843F21</t>
  </si>
  <si>
    <t>6843F22</t>
  </si>
  <si>
    <t>6843F23</t>
  </si>
  <si>
    <t>6843F24</t>
  </si>
  <si>
    <t>6843F25</t>
  </si>
  <si>
    <t>6843F26</t>
  </si>
  <si>
    <t>6843F27</t>
  </si>
  <si>
    <t>6843F28</t>
  </si>
  <si>
    <t>6843F29</t>
  </si>
  <si>
    <t>6843F30</t>
  </si>
  <si>
    <t>6843F31</t>
  </si>
  <si>
    <t>6843F32</t>
  </si>
  <si>
    <t>6843F33</t>
  </si>
  <si>
    <t>6843F34</t>
  </si>
  <si>
    <t>6843F35</t>
  </si>
  <si>
    <t>6843F36</t>
  </si>
  <si>
    <t>6843F37</t>
  </si>
  <si>
    <t>6843F38</t>
  </si>
  <si>
    <t>6872F1</t>
  </si>
  <si>
    <t>6872F2</t>
  </si>
  <si>
    <t>6872F3</t>
  </si>
  <si>
    <t>6872F4</t>
  </si>
  <si>
    <t>6872F5</t>
  </si>
  <si>
    <t>6872F6</t>
  </si>
  <si>
    <t>6872F7</t>
  </si>
  <si>
    <t>6872F8</t>
  </si>
  <si>
    <t>6872F9</t>
  </si>
  <si>
    <t>6872F10</t>
  </si>
  <si>
    <t>6872F11</t>
  </si>
  <si>
    <t>6872F12</t>
  </si>
  <si>
    <t>6872F13</t>
  </si>
  <si>
    <t>6872F14</t>
  </si>
  <si>
    <t>6872F15</t>
  </si>
  <si>
    <t>6872F16</t>
  </si>
  <si>
    <t>6872F17</t>
  </si>
  <si>
    <t>6872F18</t>
  </si>
  <si>
    <t>6872F19</t>
  </si>
  <si>
    <t>6872F20</t>
  </si>
  <si>
    <t>6872F21</t>
  </si>
  <si>
    <t>6872F22</t>
  </si>
  <si>
    <t>6872F23</t>
  </si>
  <si>
    <t>6872F24</t>
  </si>
  <si>
    <t>6872F25</t>
  </si>
  <si>
    <t>6872F26</t>
  </si>
  <si>
    <t>6872F27</t>
  </si>
  <si>
    <t>6872F28</t>
  </si>
  <si>
    <t>6872F29</t>
  </si>
  <si>
    <t>6872F30</t>
  </si>
  <si>
    <t>6872F31</t>
  </si>
  <si>
    <t>6872F32</t>
  </si>
  <si>
    <t>6872F33</t>
  </si>
  <si>
    <t>6872F34</t>
  </si>
  <si>
    <t>6872F35</t>
  </si>
  <si>
    <t>6872F36</t>
  </si>
  <si>
    <t>6872F37</t>
  </si>
  <si>
    <t>6872F38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</si>
</sst>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General_)"/>
    <numFmt numFmtId="165" formatCode="0.000_)"/>
    <numFmt numFmtId="166" formatCode="#,##0.000_);\(#,##0.000\)"/>
    <numFmt numFmtId="167" formatCode="#,##0.000"/>
    <numFmt numFmtId="168" formatCode="_(* #,##0_);_(* \(#,##0\);_(* &quot;-&quot;??_);_(@_)"/>
  </numFmts>
  <fonts count="9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6">
    <xf numFmtId="0" fontId="0" fillId="0" borderId="0" xfId="0"/>
    <xf numFmtId="0" fontId="0" fillId="2" borderId="0" xfId="0" applyFill="1"/>
    <xf numFmtId="1" fontId="2" fillId="2" borderId="0" xfId="0" applyNumberFormat="1" applyFont="1" applyFill="1" applyBorder="1" applyAlignment="1" applyProtection="1">
      <alignment horizontal="center"/>
    </xf>
    <xf numFmtId="0" fontId="0" fillId="2" borderId="0" xfId="0" applyNumberFormat="1" applyFill="1" applyBorder="1" applyAlignment="1">
      <alignment horizontal="right"/>
    </xf>
    <xf numFmtId="0" fontId="3" fillId="0" borderId="0" xfId="0" applyFont="1"/>
    <xf numFmtId="0" fontId="4" fillId="3" borderId="0" xfId="0" quotePrefix="1" applyFont="1" applyFill="1" applyAlignment="1">
      <alignment horizontal="center"/>
    </xf>
    <xf numFmtId="0" fontId="3" fillId="0" borderId="0" xfId="0" applyFont="1" applyAlignment="1">
      <alignment horizontal="left"/>
    </xf>
    <xf numFmtId="49" fontId="4" fillId="3" borderId="0" xfId="0" quotePrefix="1" applyNumberFormat="1" applyFont="1" applyFill="1" applyAlignment="1">
      <alignment horizontal="center"/>
    </xf>
    <xf numFmtId="0" fontId="3" fillId="0" borderId="1" xfId="0" applyFont="1" applyBorder="1" applyAlignment="1">
      <alignment horizontal="center"/>
    </xf>
    <xf numFmtId="0" fontId="4" fillId="3" borderId="1" xfId="0" quotePrefix="1" applyFont="1" applyFill="1" applyBorder="1" applyAlignment="1">
      <alignment horizontal="center"/>
    </xf>
    <xf numFmtId="0" fontId="3" fillId="0" borderId="1" xfId="0" applyFont="1" applyBorder="1"/>
    <xf numFmtId="0" fontId="3" fillId="0" borderId="1" xfId="0" quotePrefix="1" applyFont="1" applyBorder="1" applyAlignment="1">
      <alignment horizontal="center"/>
    </xf>
    <xf numFmtId="0" fontId="3" fillId="0" borderId="2" xfId="0" applyFont="1" applyBorder="1" applyAlignment="1">
      <alignment horizontal="centerContinuous"/>
    </xf>
    <xf numFmtId="0" fontId="3" fillId="0" borderId="3" xfId="0" applyFont="1" applyBorder="1" applyAlignment="1">
      <alignment horizontal="centerContinuous"/>
    </xf>
    <xf numFmtId="0" fontId="3" fillId="0" borderId="4" xfId="0" applyFont="1" applyBorder="1" applyAlignment="1">
      <alignment horizontal="centerContinuous"/>
    </xf>
    <xf numFmtId="0" fontId="3" fillId="0" borderId="5" xfId="0" applyFont="1" applyBorder="1" applyAlignment="1">
      <alignment horizontal="center"/>
    </xf>
    <xf numFmtId="0" fontId="4" fillId="3" borderId="5" xfId="0" quotePrefix="1" applyFont="1" applyFill="1" applyBorder="1" applyAlignment="1">
      <alignment horizontal="center"/>
    </xf>
    <xf numFmtId="0" fontId="3" fillId="0" borderId="5" xfId="0" applyFont="1" applyBorder="1"/>
    <xf numFmtId="0" fontId="3" fillId="0" borderId="6" xfId="0" applyFont="1" applyBorder="1" applyAlignment="1">
      <alignment horizontal="center"/>
    </xf>
    <xf numFmtId="3" fontId="4" fillId="3" borderId="0" xfId="0" quotePrefix="1" applyNumberFormat="1" applyFont="1" applyFill="1" applyAlignment="1">
      <alignment horizontal="center"/>
    </xf>
    <xf numFmtId="167" fontId="4" fillId="3" borderId="0" xfId="0" quotePrefix="1" applyNumberFormat="1" applyFont="1" applyFill="1" applyAlignment="1">
      <alignment horizont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3" fontId="4" fillId="3" borderId="3" xfId="0" quotePrefix="1" applyNumberFormat="1" applyFont="1" applyFill="1" applyBorder="1" applyAlignment="1">
      <alignment horizontal="center"/>
    </xf>
    <xf numFmtId="167" fontId="4" fillId="3" borderId="3" xfId="0" quotePrefix="1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3" fontId="3" fillId="0" borderId="0" xfId="0" applyNumberFormat="1" applyFont="1" applyBorder="1" applyAlignment="1">
      <alignment horizontal="center"/>
    </xf>
    <xf numFmtId="3" fontId="4" fillId="3" borderId="0" xfId="0" quotePrefix="1" applyNumberFormat="1" applyFont="1" applyFill="1" applyBorder="1" applyAlignment="1">
      <alignment horizontal="center"/>
    </xf>
    <xf numFmtId="3" fontId="3" fillId="0" borderId="0" xfId="0" quotePrefix="1" applyNumberFormat="1" applyFont="1" applyBorder="1" applyAlignment="1">
      <alignment horizontal="center"/>
    </xf>
    <xf numFmtId="0" fontId="3" fillId="0" borderId="6" xfId="0" quotePrefix="1" applyFont="1" applyBorder="1" applyAlignment="1">
      <alignment horizontal="center"/>
    </xf>
    <xf numFmtId="3" fontId="4" fillId="0" borderId="0" xfId="0" applyNumberFormat="1" applyFont="1"/>
    <xf numFmtId="0" fontId="3" fillId="0" borderId="0" xfId="0" quotePrefix="1" applyFont="1" applyAlignment="1">
      <alignment horizontal="left"/>
    </xf>
    <xf numFmtId="4" fontId="4" fillId="3" borderId="0" xfId="0" quotePrefix="1" applyNumberFormat="1" applyFont="1" applyFill="1" applyAlignment="1">
      <alignment horizontal="center"/>
    </xf>
    <xf numFmtId="0" fontId="4" fillId="0" borderId="0" xfId="0" applyFont="1"/>
    <xf numFmtId="167" fontId="3" fillId="0" borderId="0" xfId="0" applyNumberFormat="1" applyFont="1"/>
    <xf numFmtId="14" fontId="4" fillId="3" borderId="0" xfId="0" quotePrefix="1" applyNumberFormat="1" applyFont="1" applyFill="1" applyAlignment="1">
      <alignment horizontal="center"/>
    </xf>
    <xf numFmtId="0" fontId="3" fillId="0" borderId="0" xfId="0" quotePrefix="1" applyFont="1" applyAlignment="1">
      <alignment horizontal="right"/>
    </xf>
    <xf numFmtId="167" fontId="5" fillId="3" borderId="0" xfId="0" quotePrefix="1" applyNumberFormat="1" applyFont="1" applyFill="1" applyAlignment="1">
      <alignment horizontal="center"/>
    </xf>
    <xf numFmtId="0" fontId="6" fillId="3" borderId="0" xfId="0" quotePrefix="1" applyFont="1" applyFill="1" applyAlignment="1">
      <alignment horizontal="left"/>
    </xf>
    <xf numFmtId="0" fontId="3" fillId="3" borderId="0" xfId="0" quotePrefix="1" applyFont="1" applyFill="1" applyAlignment="1">
      <alignment horizontal="center"/>
    </xf>
    <xf numFmtId="0" fontId="7" fillId="0" borderId="0" xfId="0" quotePrefix="1" applyFont="1" applyAlignment="1">
      <alignment horizontal="left"/>
    </xf>
    <xf numFmtId="0" fontId="3" fillId="2" borderId="0" xfId="0" applyFont="1" applyFill="1"/>
    <xf numFmtId="164" fontId="3" fillId="2" borderId="0" xfId="0" applyNumberFormat="1" applyFont="1" applyFill="1" applyAlignment="1" applyProtection="1">
      <alignment horizontal="left"/>
    </xf>
    <xf numFmtId="164" fontId="3" fillId="2" borderId="0" xfId="0" quotePrefix="1" applyNumberFormat="1" applyFont="1" applyFill="1" applyAlignment="1" applyProtection="1">
      <alignment horizontal="left"/>
      <protection locked="0"/>
    </xf>
    <xf numFmtId="37" fontId="3" fillId="2" borderId="0" xfId="0" applyNumberFormat="1" applyFont="1" applyFill="1" applyBorder="1" applyProtection="1">
      <protection locked="0"/>
    </xf>
    <xf numFmtId="164" fontId="3" fillId="2" borderId="0" xfId="0" applyNumberFormat="1" applyFont="1" applyFill="1" applyProtection="1">
      <protection locked="0"/>
    </xf>
    <xf numFmtId="164" fontId="3" fillId="2" borderId="7" xfId="0" applyNumberFormat="1" applyFont="1" applyFill="1" applyBorder="1" applyAlignment="1" applyProtection="1">
      <alignment horizontal="center"/>
    </xf>
    <xf numFmtId="0" fontId="3" fillId="2" borderId="8" xfId="0" applyFont="1" applyFill="1" applyBorder="1"/>
    <xf numFmtId="0" fontId="3" fillId="2" borderId="9" xfId="0" applyFont="1" applyFill="1" applyBorder="1"/>
    <xf numFmtId="164" fontId="3" fillId="2" borderId="9" xfId="0" applyNumberFormat="1" applyFont="1" applyFill="1" applyBorder="1" applyAlignment="1" applyProtection="1">
      <alignment horizontal="left"/>
    </xf>
    <xf numFmtId="164" fontId="3" fillId="2" borderId="10" xfId="0" applyNumberFormat="1" applyFont="1" applyFill="1" applyBorder="1" applyAlignment="1" applyProtection="1">
      <alignment horizontal="center"/>
    </xf>
    <xf numFmtId="164" fontId="3" fillId="2" borderId="9" xfId="0" applyNumberFormat="1" applyFont="1" applyFill="1" applyBorder="1" applyAlignment="1" applyProtection="1">
      <alignment horizontal="right"/>
    </xf>
    <xf numFmtId="37" fontId="3" fillId="2" borderId="11" xfId="0" applyNumberFormat="1" applyFont="1" applyFill="1" applyBorder="1" applyProtection="1">
      <protection locked="0"/>
    </xf>
    <xf numFmtId="166" fontId="3" fillId="2" borderId="0" xfId="0" applyNumberFormat="1" applyFont="1" applyFill="1" applyBorder="1" applyProtection="1">
      <protection locked="0"/>
    </xf>
    <xf numFmtId="37" fontId="3" fillId="2" borderId="12" xfId="0" applyNumberFormat="1" applyFont="1" applyFill="1" applyBorder="1" applyProtection="1">
      <protection locked="0"/>
    </xf>
    <xf numFmtId="166" fontId="3" fillId="2" borderId="12" xfId="0" applyNumberFormat="1" applyFont="1" applyFill="1" applyBorder="1" applyProtection="1">
      <protection locked="0"/>
    </xf>
    <xf numFmtId="164" fontId="3" fillId="2" borderId="13" xfId="0" applyNumberFormat="1" applyFont="1" applyFill="1" applyBorder="1" applyAlignment="1" applyProtection="1">
      <alignment horizontal="left"/>
    </xf>
    <xf numFmtId="0" fontId="3" fillId="2" borderId="7" xfId="0" applyFont="1" applyFill="1" applyBorder="1"/>
    <xf numFmtId="0" fontId="3" fillId="2" borderId="14" xfId="0" applyFont="1" applyFill="1" applyBorder="1"/>
    <xf numFmtId="164" fontId="3" fillId="2" borderId="7" xfId="0" applyNumberFormat="1" applyFont="1" applyFill="1" applyBorder="1" applyAlignment="1" applyProtection="1">
      <alignment horizontal="left"/>
    </xf>
    <xf numFmtId="0" fontId="3" fillId="2" borderId="0" xfId="0" applyFont="1" applyFill="1" applyBorder="1"/>
    <xf numFmtId="3" fontId="3" fillId="2" borderId="11" xfId="0" applyNumberFormat="1" applyFont="1" applyFill="1" applyBorder="1" applyProtection="1">
      <protection locked="0"/>
    </xf>
    <xf numFmtId="3" fontId="3" fillId="2" borderId="0" xfId="0" applyNumberFormat="1" applyFont="1" applyFill="1" applyBorder="1" applyProtection="1">
      <protection locked="0"/>
    </xf>
    <xf numFmtId="3" fontId="3" fillId="2" borderId="12" xfId="0" applyNumberFormat="1" applyFont="1" applyFill="1" applyBorder="1" applyProtection="1">
      <protection locked="0"/>
    </xf>
    <xf numFmtId="164" fontId="3" fillId="2" borderId="7" xfId="0" applyNumberFormat="1" applyFont="1" applyFill="1" applyBorder="1" applyAlignment="1" applyProtection="1">
      <alignment horizontal="right"/>
    </xf>
    <xf numFmtId="164" fontId="3" fillId="2" borderId="0" xfId="0" quotePrefix="1" applyNumberFormat="1" applyFont="1" applyFill="1" applyAlignment="1" applyProtection="1">
      <alignment horizontal="left"/>
    </xf>
    <xf numFmtId="37" fontId="3" fillId="2" borderId="0" xfId="0" applyNumberFormat="1" applyFont="1" applyFill="1" applyProtection="1"/>
    <xf numFmtId="4" fontId="3" fillId="2" borderId="0" xfId="0" applyNumberFormat="1" applyFont="1" applyFill="1" applyBorder="1" applyProtection="1">
      <protection locked="0"/>
    </xf>
    <xf numFmtId="167" fontId="3" fillId="2" borderId="0" xfId="0" applyNumberFormat="1" applyFont="1" applyFill="1" applyBorder="1" applyProtection="1">
      <protection locked="0"/>
    </xf>
    <xf numFmtId="164" fontId="3" fillId="2" borderId="12" xfId="0" applyNumberFormat="1" applyFont="1" applyFill="1" applyBorder="1" applyAlignment="1" applyProtection="1">
      <alignment horizontal="left"/>
    </xf>
    <xf numFmtId="0" fontId="3" fillId="2" borderId="12" xfId="0" applyFont="1" applyFill="1" applyBorder="1"/>
    <xf numFmtId="165" fontId="3" fillId="2" borderId="12" xfId="0" applyNumberFormat="1" applyFont="1" applyFill="1" applyBorder="1" applyProtection="1"/>
    <xf numFmtId="165" fontId="3" fillId="2" borderId="0" xfId="0" applyNumberFormat="1" applyFont="1" applyFill="1" applyProtection="1"/>
    <xf numFmtId="0" fontId="3" fillId="2" borderId="0" xfId="0" applyFont="1" applyFill="1" applyAlignment="1">
      <alignment horizontal="right"/>
    </xf>
    <xf numFmtId="164" fontId="3" fillId="2" borderId="12" xfId="0" quotePrefix="1" applyNumberFormat="1" applyFont="1" applyFill="1" applyBorder="1" applyAlignment="1" applyProtection="1">
      <alignment horizontal="left"/>
    </xf>
    <xf numFmtId="0" fontId="3" fillId="2" borderId="12" xfId="0" quotePrefix="1" applyFont="1" applyFill="1" applyBorder="1" applyAlignment="1">
      <alignment horizontal="left"/>
    </xf>
    <xf numFmtId="0" fontId="3" fillId="2" borderId="0" xfId="0" applyNumberFormat="1" applyFont="1" applyFill="1" applyBorder="1" applyProtection="1">
      <protection locked="0"/>
    </xf>
    <xf numFmtId="4" fontId="3" fillId="2" borderId="12" xfId="0" applyNumberFormat="1" applyFont="1" applyFill="1" applyBorder="1" applyAlignment="1" applyProtection="1">
      <alignment horizontal="center"/>
      <protection locked="0"/>
    </xf>
    <xf numFmtId="164" fontId="3" fillId="2" borderId="15" xfId="0" applyNumberFormat="1" applyFont="1" applyFill="1" applyBorder="1" applyAlignment="1" applyProtection="1">
      <alignment horizontal="center"/>
    </xf>
    <xf numFmtId="0" fontId="3" fillId="2" borderId="16" xfId="0" applyFont="1" applyFill="1" applyBorder="1"/>
    <xf numFmtId="0" fontId="3" fillId="2" borderId="17" xfId="0" applyFont="1" applyFill="1" applyBorder="1"/>
    <xf numFmtId="164" fontId="3" fillId="2" borderId="13" xfId="0" applyNumberFormat="1" applyFont="1" applyFill="1" applyBorder="1" applyAlignment="1" applyProtection="1">
      <alignment horizontal="center"/>
    </xf>
    <xf numFmtId="164" fontId="3" fillId="2" borderId="18" xfId="0" applyNumberFormat="1" applyFont="1" applyFill="1" applyBorder="1" applyAlignment="1" applyProtection="1">
      <alignment horizontal="center"/>
    </xf>
    <xf numFmtId="1" fontId="3" fillId="2" borderId="11" xfId="0" applyNumberFormat="1" applyFont="1" applyFill="1" applyBorder="1" applyProtection="1">
      <protection locked="0"/>
    </xf>
    <xf numFmtId="1" fontId="3" fillId="2" borderId="0" xfId="0" applyNumberFormat="1" applyFont="1" applyFill="1" applyBorder="1" applyProtection="1">
      <protection locked="0"/>
    </xf>
    <xf numFmtId="1" fontId="3" fillId="2" borderId="12" xfId="0" applyNumberFormat="1" applyFont="1" applyFill="1" applyBorder="1" applyProtection="1">
      <protection locked="0"/>
    </xf>
    <xf numFmtId="0" fontId="3" fillId="2" borderId="11" xfId="0" applyNumberFormat="1" applyFont="1" applyFill="1" applyBorder="1" applyProtection="1">
      <protection locked="0"/>
    </xf>
    <xf numFmtId="0" fontId="3" fillId="2" borderId="12" xfId="0" applyNumberFormat="1" applyFont="1" applyFill="1" applyBorder="1" applyProtection="1">
      <protection locked="0"/>
    </xf>
    <xf numFmtId="164" fontId="3" fillId="2" borderId="0" xfId="0" applyNumberFormat="1" applyFont="1" applyFill="1" applyBorder="1" applyAlignment="1" applyProtection="1">
      <alignment horizontal="left"/>
    </xf>
    <xf numFmtId="164" fontId="3" fillId="2" borderId="19" xfId="0" applyNumberFormat="1" applyFont="1" applyFill="1" applyBorder="1" applyAlignment="1" applyProtection="1">
      <alignment horizontal="right"/>
    </xf>
    <xf numFmtId="164" fontId="3" fillId="2" borderId="0" xfId="0" applyNumberFormat="1" applyFont="1" applyFill="1" applyBorder="1" applyAlignment="1" applyProtection="1">
      <alignment horizontal="right"/>
    </xf>
    <xf numFmtId="3" fontId="3" fillId="2" borderId="20" xfId="0" applyNumberFormat="1" applyFont="1" applyFill="1" applyBorder="1" applyProtection="1">
      <protection locked="0"/>
    </xf>
    <xf numFmtId="3" fontId="3" fillId="2" borderId="17" xfId="0" applyNumberFormat="1" applyFont="1" applyFill="1" applyBorder="1" applyProtection="1">
      <protection locked="0"/>
    </xf>
    <xf numFmtId="3" fontId="3" fillId="2" borderId="21" xfId="0" applyNumberFormat="1" applyFont="1" applyFill="1" applyBorder="1" applyProtection="1">
      <protection locked="0"/>
    </xf>
    <xf numFmtId="3" fontId="3" fillId="2" borderId="13" xfId="0" applyNumberFormat="1" applyFont="1" applyFill="1" applyBorder="1" applyProtection="1">
      <protection locked="0"/>
    </xf>
    <xf numFmtId="3" fontId="3" fillId="2" borderId="22" xfId="0" applyNumberFormat="1" applyFont="1" applyFill="1" applyBorder="1" applyProtection="1">
      <protection locked="0"/>
    </xf>
    <xf numFmtId="3" fontId="3" fillId="2" borderId="18" xfId="0" applyNumberFormat="1" applyFont="1" applyFill="1" applyBorder="1" applyProtection="1">
      <protection locked="0"/>
    </xf>
    <xf numFmtId="1" fontId="3" fillId="2" borderId="13" xfId="0" applyNumberFormat="1" applyFont="1" applyFill="1" applyBorder="1" applyProtection="1">
      <protection locked="0"/>
    </xf>
    <xf numFmtId="164" fontId="3" fillId="2" borderId="11" xfId="0" applyNumberFormat="1" applyFont="1" applyFill="1" applyBorder="1" applyAlignment="1" applyProtection="1">
      <alignment horizontal="left"/>
    </xf>
    <xf numFmtId="37" fontId="3" fillId="2" borderId="21" xfId="0" applyNumberFormat="1" applyFont="1" applyFill="1" applyBorder="1" applyProtection="1">
      <protection locked="0"/>
    </xf>
    <xf numFmtId="37" fontId="3" fillId="2" borderId="22" xfId="0" applyNumberFormat="1" applyFont="1" applyFill="1" applyBorder="1" applyProtection="1">
      <protection locked="0"/>
    </xf>
    <xf numFmtId="168" fontId="3" fillId="2" borderId="13" xfId="1" applyNumberFormat="1" applyFont="1" applyFill="1" applyBorder="1" applyProtection="1">
      <protection locked="0"/>
    </xf>
    <xf numFmtId="168" fontId="3" fillId="2" borderId="18" xfId="1" applyNumberFormat="1" applyFont="1" applyFill="1" applyBorder="1" applyProtection="1">
      <protection locked="0"/>
    </xf>
    <xf numFmtId="3" fontId="0" fillId="0" borderId="0" xfId="0" applyNumberFormat="1"/>
    <xf numFmtId="164" fontId="3" fillId="2" borderId="12" xfId="0" applyNumberFormat="1" applyFont="1" applyFill="1" applyBorder="1" applyAlignment="1" applyProtection="1">
      <alignment horizontal="center"/>
    </xf>
    <xf numFmtId="164" fontId="3" fillId="2" borderId="11" xfId="0" applyNumberFormat="1" applyFont="1" applyFill="1" applyBorder="1" applyAlignment="1" applyProtection="1">
      <alignment horizontal="center"/>
    </xf>
    <xf numFmtId="164" fontId="3" fillId="2" borderId="17" xfId="0" applyNumberFormat="1" applyFont="1" applyFill="1" applyBorder="1" applyAlignment="1" applyProtection="1">
      <alignment horizontal="center"/>
    </xf>
    <xf numFmtId="37" fontId="3" fillId="2" borderId="20" xfId="0" applyNumberFormat="1" applyFont="1" applyFill="1" applyBorder="1" applyAlignment="1" applyProtection="1">
      <alignment horizontal="center"/>
      <protection locked="0"/>
    </xf>
    <xf numFmtId="37" fontId="3" fillId="2" borderId="22" xfId="0" applyNumberFormat="1" applyFont="1" applyFill="1" applyBorder="1" applyAlignment="1" applyProtection="1">
      <alignment horizontal="center"/>
      <protection locked="0"/>
    </xf>
    <xf numFmtId="0" fontId="8" fillId="2" borderId="0" xfId="0" quotePrefix="1" applyFont="1" applyFill="1" applyAlignment="1">
      <alignment horizontal="left"/>
    </xf>
    <xf numFmtId="0" fontId="0" fillId="2" borderId="0" xfId="0" applyFill="1" applyBorder="1"/>
    <xf numFmtId="0" fontId="4" fillId="3" borderId="0" xfId="0" quotePrefix="1" applyFont="1" applyFill="1" applyBorder="1" applyAlignment="1">
      <alignment horizontal="center"/>
    </xf>
    <xf numFmtId="0" fontId="4" fillId="3" borderId="12" xfId="0" quotePrefix="1" applyFont="1" applyFill="1" applyBorder="1" applyAlignment="1">
      <alignment horizontal="center"/>
    </xf>
    <xf numFmtId="49" fontId="0" fillId="4" borderId="0" xfId="0" applyNumberFormat="1" applyFill="1"/>
    <xf numFmtId="0" fontId="0" fillId="0" borderId="0" xfId="0" applyAlignment="1">
      <alignment horizontal="center"/>
    </xf>
    <xf numFmtId="0" fontId="0" fillId="4" borderId="0" xfId="0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Drop" dropLines="20" dropStyle="combo" dx="26" fmlaLink="$O$1" fmlaRange="$Q$1:$Q$334" noThreeD="1" sel="1" val="0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30480</xdr:colOff>
          <xdr:row>0</xdr:row>
          <xdr:rowOff>38100</xdr:rowOff>
        </xdr:from>
        <xdr:to>
          <xdr:col>1</xdr:col>
          <xdr:colOff>548640</xdr:colOff>
          <xdr:row>1</xdr:row>
          <xdr:rowOff>38100</xdr:rowOff>
        </xdr:to>
        <xdr:sp macro="" textlink="">
          <xdr:nvSpPr>
            <xdr:cNvPr id="1026" name="Drop Dow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1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R380"/>
  <sheetViews>
    <sheetView zoomScale="75" zoomScaleNormal="75" workbookViewId="0"/>
  </sheetViews>
  <sheetFormatPr defaultColWidth="9.109375" defaultRowHeight="13.2" x14ac:dyDescent="0.25"/>
  <cols>
    <col min="1" max="1" width="3" bestFit="1" customWidth="1"/>
    <col min="2" max="2" width="8.21875" customWidth="1"/>
    <col min="3" max="3" width="6" bestFit="1" customWidth="1"/>
    <col min="4" max="4" width="6.5546875" style="114" bestFit="1" customWidth="1"/>
    <col min="5" max="5" width="11.109375" bestFit="1" customWidth="1"/>
    <col min="6" max="7" width="9.5546875" bestFit="1" customWidth="1"/>
    <col min="8" max="8" width="9.109375" bestFit="1" customWidth="1"/>
    <col min="9" max="9" width="9.5546875" bestFit="1" customWidth="1"/>
    <col min="10" max="10" width="6.5546875" bestFit="1" customWidth="1"/>
    <col min="11" max="11" width="7" bestFit="1" customWidth="1"/>
    <col min="12" max="13" width="7.5546875" bestFit="1" customWidth="1"/>
    <col min="14" max="15" width="6.5546875" bestFit="1" customWidth="1"/>
    <col min="16" max="17" width="6.109375" bestFit="1" customWidth="1"/>
    <col min="18" max="18" width="43.6640625" bestFit="1" customWidth="1"/>
  </cols>
  <sheetData>
    <row r="1" spans="1:18" x14ac:dyDescent="0.25">
      <c r="A1">
        <v>1</v>
      </c>
      <c r="B1" t="s">
        <v>646</v>
      </c>
      <c r="C1" t="s">
        <v>638</v>
      </c>
      <c r="D1" s="114" t="s">
        <v>0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639</v>
      </c>
    </row>
    <row r="2" spans="1:18" x14ac:dyDescent="0.25">
      <c r="A2">
        <v>2</v>
      </c>
      <c r="B2" t="s">
        <v>647</v>
      </c>
      <c r="C2" t="s">
        <v>638</v>
      </c>
      <c r="D2" s="114" t="s">
        <v>0</v>
      </c>
      <c r="E2" t="s">
        <v>2</v>
      </c>
      <c r="F2" t="s">
        <v>1</v>
      </c>
      <c r="G2" t="s">
        <v>1</v>
      </c>
      <c r="H2" t="s">
        <v>1</v>
      </c>
      <c r="I2" t="s">
        <v>1</v>
      </c>
      <c r="J2" t="s">
        <v>1</v>
      </c>
      <c r="K2" t="s">
        <v>1</v>
      </c>
      <c r="L2" t="s">
        <v>1</v>
      </c>
      <c r="M2" t="s">
        <v>1</v>
      </c>
      <c r="N2" t="s">
        <v>1</v>
      </c>
      <c r="O2" t="s">
        <v>1</v>
      </c>
      <c r="P2" t="s">
        <v>1</v>
      </c>
      <c r="Q2" t="s">
        <v>1</v>
      </c>
    </row>
    <row r="3" spans="1:18" x14ac:dyDescent="0.25">
      <c r="A3">
        <v>3</v>
      </c>
      <c r="B3" t="s">
        <v>648</v>
      </c>
      <c r="C3" t="s">
        <v>638</v>
      </c>
      <c r="D3" s="114" t="s">
        <v>0</v>
      </c>
      <c r="E3" t="s">
        <v>3</v>
      </c>
      <c r="F3" t="s">
        <v>1</v>
      </c>
      <c r="G3" t="s">
        <v>1</v>
      </c>
      <c r="H3" t="s">
        <v>1</v>
      </c>
      <c r="I3" t="s">
        <v>1</v>
      </c>
      <c r="J3" t="s">
        <v>1</v>
      </c>
      <c r="K3" t="s">
        <v>1</v>
      </c>
      <c r="L3" t="s">
        <v>1</v>
      </c>
      <c r="M3" t="s">
        <v>1</v>
      </c>
      <c r="N3" t="s">
        <v>1</v>
      </c>
      <c r="O3" t="s">
        <v>1</v>
      </c>
      <c r="P3" t="s">
        <v>1</v>
      </c>
      <c r="Q3" t="s">
        <v>1</v>
      </c>
    </row>
    <row r="4" spans="1:18" x14ac:dyDescent="0.25">
      <c r="A4">
        <v>4</v>
      </c>
      <c r="B4" t="s">
        <v>649</v>
      </c>
      <c r="C4" t="s">
        <v>638</v>
      </c>
      <c r="D4" s="114">
        <v>13</v>
      </c>
      <c r="E4" t="s">
        <v>1</v>
      </c>
      <c r="F4" t="s">
        <v>1</v>
      </c>
      <c r="G4" t="s">
        <v>1</v>
      </c>
      <c r="H4" t="s">
        <v>1</v>
      </c>
      <c r="I4" t="s">
        <v>1</v>
      </c>
      <c r="J4" t="s">
        <v>1</v>
      </c>
      <c r="K4" t="s">
        <v>1</v>
      </c>
      <c r="L4" t="s">
        <v>1</v>
      </c>
      <c r="M4" t="s">
        <v>1</v>
      </c>
      <c r="N4" t="s">
        <v>1</v>
      </c>
      <c r="O4" t="s">
        <v>1</v>
      </c>
      <c r="P4" t="s">
        <v>1</v>
      </c>
      <c r="Q4" t="s">
        <v>1</v>
      </c>
    </row>
    <row r="5" spans="1:18" x14ac:dyDescent="0.25">
      <c r="A5">
        <v>5</v>
      </c>
      <c r="B5" t="s">
        <v>650</v>
      </c>
      <c r="C5" t="s">
        <v>638</v>
      </c>
      <c r="D5" s="114">
        <v>14</v>
      </c>
      <c r="E5" t="s">
        <v>1</v>
      </c>
      <c r="F5" t="s">
        <v>1</v>
      </c>
      <c r="G5" t="s">
        <v>1</v>
      </c>
      <c r="H5" t="s">
        <v>1</v>
      </c>
      <c r="I5" t="s">
        <v>1</v>
      </c>
      <c r="J5" t="s">
        <v>1</v>
      </c>
      <c r="K5" t="s">
        <v>1</v>
      </c>
      <c r="L5" t="s">
        <v>1</v>
      </c>
      <c r="M5" t="s">
        <v>1</v>
      </c>
      <c r="N5" t="s">
        <v>1</v>
      </c>
      <c r="O5" t="s">
        <v>1</v>
      </c>
      <c r="P5" t="s">
        <v>1</v>
      </c>
      <c r="Q5" t="s">
        <v>1</v>
      </c>
    </row>
    <row r="6" spans="1:18" x14ac:dyDescent="0.25">
      <c r="A6">
        <v>6</v>
      </c>
      <c r="B6" t="s">
        <v>651</v>
      </c>
      <c r="C6" t="s">
        <v>638</v>
      </c>
      <c r="D6" s="114">
        <v>15</v>
      </c>
      <c r="E6" t="s">
        <v>1</v>
      </c>
      <c r="F6" t="s">
        <v>1</v>
      </c>
      <c r="G6" t="s">
        <v>1</v>
      </c>
      <c r="H6" t="s">
        <v>1</v>
      </c>
      <c r="I6" t="s">
        <v>1</v>
      </c>
      <c r="J6" t="s">
        <v>1</v>
      </c>
      <c r="K6" t="s">
        <v>1</v>
      </c>
      <c r="L6" t="s">
        <v>1</v>
      </c>
      <c r="M6" t="s">
        <v>1</v>
      </c>
      <c r="N6" t="s">
        <v>1</v>
      </c>
      <c r="O6" t="s">
        <v>1</v>
      </c>
      <c r="P6" t="s">
        <v>1</v>
      </c>
      <c r="Q6" t="s">
        <v>1</v>
      </c>
    </row>
    <row r="7" spans="1:18" x14ac:dyDescent="0.25">
      <c r="A7">
        <v>7</v>
      </c>
      <c r="B7" t="s">
        <v>652</v>
      </c>
      <c r="C7" t="s">
        <v>638</v>
      </c>
      <c r="D7" s="114">
        <v>16</v>
      </c>
      <c r="E7">
        <v>49</v>
      </c>
      <c r="F7" s="103">
        <v>1214</v>
      </c>
      <c r="G7">
        <v>2.4769999999999999</v>
      </c>
      <c r="H7" t="s">
        <v>1</v>
      </c>
      <c r="I7" t="s">
        <v>1</v>
      </c>
      <c r="J7" t="s">
        <v>1</v>
      </c>
      <c r="K7" t="s">
        <v>1</v>
      </c>
      <c r="L7" t="s">
        <v>1</v>
      </c>
      <c r="M7" t="s">
        <v>1</v>
      </c>
      <c r="N7" t="s">
        <v>1</v>
      </c>
      <c r="O7" t="s">
        <v>1</v>
      </c>
      <c r="P7">
        <v>1</v>
      </c>
      <c r="Q7">
        <v>1</v>
      </c>
    </row>
    <row r="8" spans="1:18" x14ac:dyDescent="0.25">
      <c r="A8">
        <v>8</v>
      </c>
      <c r="B8" t="s">
        <v>653</v>
      </c>
      <c r="C8" t="s">
        <v>638</v>
      </c>
      <c r="D8" s="114">
        <v>17</v>
      </c>
      <c r="E8" t="s">
        <v>1</v>
      </c>
      <c r="F8" t="s">
        <v>1</v>
      </c>
      <c r="G8" t="s">
        <v>1</v>
      </c>
      <c r="H8" t="s">
        <v>1</v>
      </c>
      <c r="I8" t="s">
        <v>1</v>
      </c>
      <c r="J8" t="s">
        <v>1</v>
      </c>
      <c r="K8" t="s">
        <v>1</v>
      </c>
      <c r="L8" t="s">
        <v>1</v>
      </c>
      <c r="M8" t="s">
        <v>1</v>
      </c>
      <c r="N8" t="s">
        <v>1</v>
      </c>
      <c r="O8" t="s">
        <v>1</v>
      </c>
      <c r="P8" t="s">
        <v>1</v>
      </c>
      <c r="Q8" t="s">
        <v>1</v>
      </c>
    </row>
    <row r="9" spans="1:18" x14ac:dyDescent="0.25">
      <c r="A9">
        <v>9</v>
      </c>
      <c r="B9" t="s">
        <v>654</v>
      </c>
      <c r="C9" t="s">
        <v>638</v>
      </c>
      <c r="D9" s="114" t="s">
        <v>4</v>
      </c>
      <c r="E9">
        <v>49</v>
      </c>
      <c r="F9" s="103">
        <v>1214</v>
      </c>
      <c r="G9">
        <v>2.4780000000000002</v>
      </c>
      <c r="H9" t="s">
        <v>1</v>
      </c>
      <c r="I9" t="s">
        <v>1</v>
      </c>
      <c r="J9" t="s">
        <v>1</v>
      </c>
      <c r="K9" t="s">
        <v>1</v>
      </c>
      <c r="L9" t="s">
        <v>1</v>
      </c>
      <c r="M9" t="s">
        <v>1</v>
      </c>
      <c r="N9" t="s">
        <v>1</v>
      </c>
      <c r="O9" t="s">
        <v>1</v>
      </c>
      <c r="P9">
        <v>1</v>
      </c>
      <c r="Q9">
        <v>1</v>
      </c>
    </row>
    <row r="10" spans="1:18" x14ac:dyDescent="0.25">
      <c r="A10">
        <v>10</v>
      </c>
      <c r="B10" t="s">
        <v>655</v>
      </c>
      <c r="C10" t="s">
        <v>638</v>
      </c>
      <c r="D10" s="114" t="s">
        <v>5</v>
      </c>
      <c r="E10" t="s">
        <v>1</v>
      </c>
      <c r="F10" t="s">
        <v>1</v>
      </c>
      <c r="G10" t="s">
        <v>1</v>
      </c>
      <c r="H10" t="s">
        <v>1</v>
      </c>
      <c r="I10" t="s">
        <v>1</v>
      </c>
      <c r="J10" t="s">
        <v>1</v>
      </c>
      <c r="K10" t="s">
        <v>1</v>
      </c>
      <c r="L10" t="s">
        <v>1</v>
      </c>
      <c r="M10" t="s">
        <v>1</v>
      </c>
      <c r="N10" t="s">
        <v>1</v>
      </c>
      <c r="O10" t="s">
        <v>1</v>
      </c>
      <c r="P10" t="s">
        <v>1</v>
      </c>
      <c r="Q10" t="s">
        <v>1</v>
      </c>
    </row>
    <row r="11" spans="1:18" x14ac:dyDescent="0.25">
      <c r="A11">
        <v>11</v>
      </c>
      <c r="B11" t="s">
        <v>656</v>
      </c>
      <c r="C11" t="s">
        <v>638</v>
      </c>
      <c r="D11" s="114" t="s">
        <v>0</v>
      </c>
      <c r="E11" t="s">
        <v>1</v>
      </c>
      <c r="F11" t="s">
        <v>1</v>
      </c>
      <c r="G11" t="s">
        <v>1</v>
      </c>
      <c r="H11" t="s">
        <v>1</v>
      </c>
      <c r="I11" t="s">
        <v>1</v>
      </c>
      <c r="J11" t="s">
        <v>1</v>
      </c>
      <c r="K11" t="s">
        <v>1</v>
      </c>
      <c r="L11" t="s">
        <v>1</v>
      </c>
      <c r="M11" t="s">
        <v>1</v>
      </c>
      <c r="N11" t="s">
        <v>1</v>
      </c>
      <c r="O11" t="s">
        <v>1</v>
      </c>
      <c r="P11" t="s">
        <v>1</v>
      </c>
      <c r="Q11" t="s">
        <v>1</v>
      </c>
    </row>
    <row r="12" spans="1:18" x14ac:dyDescent="0.25">
      <c r="A12">
        <v>12</v>
      </c>
      <c r="B12" t="s">
        <v>657</v>
      </c>
      <c r="C12" t="s">
        <v>638</v>
      </c>
      <c r="D12" s="114" t="s">
        <v>0</v>
      </c>
      <c r="E12" t="s">
        <v>1</v>
      </c>
      <c r="F12" t="s">
        <v>1</v>
      </c>
      <c r="G12" t="s">
        <v>1</v>
      </c>
      <c r="H12" t="s">
        <v>1</v>
      </c>
      <c r="I12" t="s">
        <v>1</v>
      </c>
      <c r="J12" t="s">
        <v>1</v>
      </c>
      <c r="K12" t="s">
        <v>1</v>
      </c>
      <c r="L12" t="s">
        <v>1</v>
      </c>
      <c r="M12" t="s">
        <v>1</v>
      </c>
      <c r="N12" t="s">
        <v>1</v>
      </c>
      <c r="O12" t="s">
        <v>1</v>
      </c>
      <c r="P12" t="s">
        <v>1</v>
      </c>
      <c r="Q12" t="s">
        <v>1</v>
      </c>
    </row>
    <row r="13" spans="1:18" x14ac:dyDescent="0.25">
      <c r="A13">
        <v>13</v>
      </c>
      <c r="B13" t="s">
        <v>658</v>
      </c>
      <c r="C13" t="s">
        <v>638</v>
      </c>
      <c r="D13" s="114" t="s">
        <v>0</v>
      </c>
      <c r="E13" t="s">
        <v>1</v>
      </c>
      <c r="F13" t="s">
        <v>1</v>
      </c>
      <c r="G13" t="s">
        <v>1</v>
      </c>
      <c r="H13" t="s">
        <v>1</v>
      </c>
      <c r="I13" t="s">
        <v>1</v>
      </c>
      <c r="J13" t="s">
        <v>1</v>
      </c>
      <c r="K13" t="s">
        <v>1</v>
      </c>
      <c r="L13" t="s">
        <v>1</v>
      </c>
      <c r="M13" t="s">
        <v>1</v>
      </c>
      <c r="N13" t="s">
        <v>1</v>
      </c>
      <c r="O13" t="s">
        <v>1</v>
      </c>
      <c r="P13" t="s">
        <v>1</v>
      </c>
      <c r="Q13" t="s">
        <v>1</v>
      </c>
    </row>
    <row r="14" spans="1:18" x14ac:dyDescent="0.25">
      <c r="A14">
        <v>14</v>
      </c>
      <c r="B14" t="s">
        <v>659</v>
      </c>
      <c r="C14" t="s">
        <v>638</v>
      </c>
      <c r="D14" s="114">
        <v>16</v>
      </c>
      <c r="E14" t="s">
        <v>1</v>
      </c>
      <c r="F14" t="s">
        <v>1</v>
      </c>
      <c r="G14" t="s">
        <v>1</v>
      </c>
      <c r="H14" t="s">
        <v>1</v>
      </c>
      <c r="I14">
        <v>453</v>
      </c>
      <c r="J14" t="s">
        <v>1</v>
      </c>
      <c r="K14" t="s">
        <v>1</v>
      </c>
      <c r="L14" t="s">
        <v>1</v>
      </c>
      <c r="M14" t="s">
        <v>1</v>
      </c>
      <c r="N14">
        <v>761</v>
      </c>
      <c r="O14" t="s">
        <v>1</v>
      </c>
      <c r="P14" t="s">
        <v>1</v>
      </c>
      <c r="Q14" t="s">
        <v>1</v>
      </c>
    </row>
    <row r="15" spans="1:18" x14ac:dyDescent="0.25">
      <c r="A15">
        <v>15</v>
      </c>
      <c r="B15" t="s">
        <v>660</v>
      </c>
      <c r="C15" t="s">
        <v>638</v>
      </c>
      <c r="D15" s="114" t="s">
        <v>0</v>
      </c>
      <c r="E15" t="s">
        <v>1</v>
      </c>
      <c r="F15" t="s">
        <v>1</v>
      </c>
      <c r="G15" t="s">
        <v>1</v>
      </c>
      <c r="H15" t="s">
        <v>1</v>
      </c>
      <c r="I15" t="s">
        <v>1</v>
      </c>
      <c r="J15" t="s">
        <v>1</v>
      </c>
      <c r="K15" t="s">
        <v>1</v>
      </c>
      <c r="L15" t="s">
        <v>1</v>
      </c>
      <c r="M15" t="s">
        <v>1</v>
      </c>
      <c r="N15" t="s">
        <v>1</v>
      </c>
      <c r="O15" t="s">
        <v>1</v>
      </c>
      <c r="P15" t="s">
        <v>1</v>
      </c>
      <c r="Q15" t="s">
        <v>1</v>
      </c>
    </row>
    <row r="16" spans="1:18" x14ac:dyDescent="0.25">
      <c r="A16">
        <v>16</v>
      </c>
      <c r="B16" t="s">
        <v>661</v>
      </c>
      <c r="C16" t="s">
        <v>638</v>
      </c>
      <c r="D16" s="114" t="s">
        <v>4</v>
      </c>
      <c r="E16" t="s">
        <v>1</v>
      </c>
      <c r="F16" t="s">
        <v>1</v>
      </c>
      <c r="G16" t="s">
        <v>1</v>
      </c>
      <c r="H16" t="s">
        <v>1</v>
      </c>
      <c r="I16">
        <v>453</v>
      </c>
      <c r="J16" t="s">
        <v>1</v>
      </c>
      <c r="K16" t="s">
        <v>1</v>
      </c>
      <c r="L16" t="s">
        <v>1</v>
      </c>
      <c r="M16" t="s">
        <v>1</v>
      </c>
      <c r="N16">
        <v>761</v>
      </c>
      <c r="O16" t="s">
        <v>1</v>
      </c>
      <c r="P16" t="s">
        <v>1</v>
      </c>
      <c r="Q16" t="s">
        <v>1</v>
      </c>
    </row>
    <row r="17" spans="1:17" x14ac:dyDescent="0.25">
      <c r="A17">
        <v>17</v>
      </c>
      <c r="B17" t="s">
        <v>662</v>
      </c>
      <c r="C17" t="s">
        <v>638</v>
      </c>
      <c r="D17" s="114" t="s">
        <v>5</v>
      </c>
      <c r="E17" t="s">
        <v>1</v>
      </c>
      <c r="F17" t="s">
        <v>1</v>
      </c>
      <c r="G17" t="s">
        <v>1</v>
      </c>
      <c r="H17" t="s">
        <v>1</v>
      </c>
      <c r="I17" t="s">
        <v>1</v>
      </c>
      <c r="J17" t="s">
        <v>1</v>
      </c>
      <c r="K17" t="s">
        <v>1</v>
      </c>
      <c r="L17" t="s">
        <v>1</v>
      </c>
      <c r="M17" t="s">
        <v>1</v>
      </c>
      <c r="N17" t="s">
        <v>1</v>
      </c>
      <c r="O17" t="s">
        <v>1</v>
      </c>
      <c r="P17" t="s">
        <v>1</v>
      </c>
      <c r="Q17" t="s">
        <v>1</v>
      </c>
    </row>
    <row r="18" spans="1:17" x14ac:dyDescent="0.25">
      <c r="A18">
        <v>18</v>
      </c>
      <c r="B18" t="s">
        <v>663</v>
      </c>
      <c r="C18" t="s">
        <v>638</v>
      </c>
      <c r="D18" s="114" t="s">
        <v>0</v>
      </c>
      <c r="E18" t="s">
        <v>1</v>
      </c>
      <c r="F18" t="s">
        <v>1</v>
      </c>
      <c r="G18" t="s">
        <v>1</v>
      </c>
      <c r="H18" t="s">
        <v>1</v>
      </c>
      <c r="I18" t="s">
        <v>1</v>
      </c>
      <c r="J18" t="s">
        <v>1</v>
      </c>
      <c r="K18" t="s">
        <v>1</v>
      </c>
      <c r="L18" t="s">
        <v>1</v>
      </c>
      <c r="M18" t="s">
        <v>1</v>
      </c>
      <c r="N18" t="s">
        <v>1</v>
      </c>
      <c r="O18" t="s">
        <v>1</v>
      </c>
      <c r="P18" t="s">
        <v>1</v>
      </c>
      <c r="Q18" t="s">
        <v>1</v>
      </c>
    </row>
    <row r="19" spans="1:17" x14ac:dyDescent="0.25">
      <c r="A19">
        <v>19</v>
      </c>
      <c r="B19" t="s">
        <v>664</v>
      </c>
      <c r="C19" t="s">
        <v>638</v>
      </c>
      <c r="D19" s="114" t="s">
        <v>0</v>
      </c>
      <c r="E19" t="s">
        <v>1</v>
      </c>
      <c r="F19" t="s">
        <v>1</v>
      </c>
      <c r="G19" t="s">
        <v>1</v>
      </c>
      <c r="H19" t="s">
        <v>1</v>
      </c>
      <c r="I19" t="s">
        <v>1</v>
      </c>
      <c r="J19" t="s">
        <v>1</v>
      </c>
      <c r="K19" t="s">
        <v>1</v>
      </c>
      <c r="L19" t="s">
        <v>1</v>
      </c>
      <c r="M19" t="s">
        <v>1</v>
      </c>
      <c r="N19" t="s">
        <v>1</v>
      </c>
      <c r="O19" t="s">
        <v>1</v>
      </c>
      <c r="P19" t="s">
        <v>1</v>
      </c>
      <c r="Q19" t="s">
        <v>1</v>
      </c>
    </row>
    <row r="20" spans="1:17" x14ac:dyDescent="0.25">
      <c r="A20">
        <v>20</v>
      </c>
      <c r="B20" t="s">
        <v>665</v>
      </c>
      <c r="C20" t="s">
        <v>638</v>
      </c>
      <c r="D20" s="114" t="s">
        <v>0</v>
      </c>
      <c r="E20" t="s">
        <v>1</v>
      </c>
      <c r="F20" t="s">
        <v>1</v>
      </c>
      <c r="G20" t="s">
        <v>1</v>
      </c>
      <c r="H20" t="s">
        <v>1</v>
      </c>
      <c r="I20" t="s">
        <v>1</v>
      </c>
      <c r="J20" t="s">
        <v>1</v>
      </c>
      <c r="K20" t="s">
        <v>1</v>
      </c>
      <c r="L20" t="s">
        <v>1</v>
      </c>
      <c r="M20" t="s">
        <v>1</v>
      </c>
      <c r="N20" t="s">
        <v>1</v>
      </c>
      <c r="O20" t="s">
        <v>1</v>
      </c>
      <c r="P20" t="s">
        <v>1</v>
      </c>
      <c r="Q20" t="s">
        <v>1</v>
      </c>
    </row>
    <row r="21" spans="1:17" x14ac:dyDescent="0.25">
      <c r="A21">
        <v>21</v>
      </c>
      <c r="B21" t="s">
        <v>666</v>
      </c>
      <c r="C21" t="s">
        <v>638</v>
      </c>
      <c r="D21" s="114">
        <v>16</v>
      </c>
      <c r="E21" t="s">
        <v>1</v>
      </c>
      <c r="F21" t="s">
        <v>1</v>
      </c>
      <c r="G21" t="s">
        <v>1</v>
      </c>
      <c r="H21" t="s">
        <v>1</v>
      </c>
      <c r="I21">
        <v>863</v>
      </c>
      <c r="J21" t="s">
        <v>1</v>
      </c>
      <c r="K21" t="s">
        <v>1</v>
      </c>
      <c r="L21" t="s">
        <v>1</v>
      </c>
      <c r="M21" t="s">
        <v>1</v>
      </c>
      <c r="N21" s="103">
        <v>3079</v>
      </c>
      <c r="O21" t="s">
        <v>1</v>
      </c>
      <c r="P21" t="s">
        <v>1</v>
      </c>
      <c r="Q21" t="s">
        <v>1</v>
      </c>
    </row>
    <row r="22" spans="1:17" x14ac:dyDescent="0.25">
      <c r="A22">
        <v>22</v>
      </c>
      <c r="B22" t="s">
        <v>667</v>
      </c>
      <c r="C22" t="s">
        <v>638</v>
      </c>
      <c r="D22" s="114" t="s">
        <v>0</v>
      </c>
      <c r="E22" t="s">
        <v>1</v>
      </c>
      <c r="F22" t="s">
        <v>1</v>
      </c>
      <c r="G22" t="s">
        <v>1</v>
      </c>
      <c r="H22" t="s">
        <v>1</v>
      </c>
      <c r="I22" t="s">
        <v>1</v>
      </c>
      <c r="J22" t="s">
        <v>1</v>
      </c>
      <c r="K22" t="s">
        <v>1</v>
      </c>
      <c r="L22" t="s">
        <v>1</v>
      </c>
      <c r="M22" t="s">
        <v>1</v>
      </c>
      <c r="N22" t="s">
        <v>1</v>
      </c>
      <c r="O22" t="s">
        <v>1</v>
      </c>
      <c r="P22" t="s">
        <v>1</v>
      </c>
      <c r="Q22" t="s">
        <v>1</v>
      </c>
    </row>
    <row r="23" spans="1:17" x14ac:dyDescent="0.25">
      <c r="A23">
        <v>23</v>
      </c>
      <c r="B23" t="s">
        <v>668</v>
      </c>
      <c r="C23" t="s">
        <v>638</v>
      </c>
      <c r="D23" s="114" t="s">
        <v>4</v>
      </c>
      <c r="E23" t="s">
        <v>1</v>
      </c>
      <c r="F23" t="s">
        <v>1</v>
      </c>
      <c r="G23" t="s">
        <v>1</v>
      </c>
      <c r="H23" t="s">
        <v>1</v>
      </c>
      <c r="I23">
        <v>863</v>
      </c>
      <c r="J23" t="s">
        <v>1</v>
      </c>
      <c r="K23" t="s">
        <v>1</v>
      </c>
      <c r="L23" t="s">
        <v>1</v>
      </c>
      <c r="M23" t="s">
        <v>1</v>
      </c>
      <c r="N23" s="103">
        <v>3079</v>
      </c>
      <c r="O23" t="s">
        <v>1</v>
      </c>
      <c r="P23" t="s">
        <v>1</v>
      </c>
      <c r="Q23" t="s">
        <v>1</v>
      </c>
    </row>
    <row r="24" spans="1:17" x14ac:dyDescent="0.25">
      <c r="A24">
        <v>24</v>
      </c>
      <c r="B24" t="s">
        <v>669</v>
      </c>
      <c r="C24" t="s">
        <v>638</v>
      </c>
      <c r="D24" s="114" t="s">
        <v>5</v>
      </c>
      <c r="E24" t="s">
        <v>1</v>
      </c>
      <c r="F24" t="s">
        <v>1</v>
      </c>
      <c r="G24" t="s">
        <v>1</v>
      </c>
      <c r="H24" t="s">
        <v>1</v>
      </c>
      <c r="I24" t="s">
        <v>1</v>
      </c>
      <c r="J24" t="s">
        <v>1</v>
      </c>
      <c r="K24" t="s">
        <v>1</v>
      </c>
      <c r="L24" t="s">
        <v>1</v>
      </c>
      <c r="M24" t="s">
        <v>1</v>
      </c>
      <c r="N24" t="s">
        <v>1</v>
      </c>
      <c r="O24" t="s">
        <v>1</v>
      </c>
      <c r="P24" t="s">
        <v>1</v>
      </c>
      <c r="Q24" t="s">
        <v>1</v>
      </c>
    </row>
    <row r="25" spans="1:17" x14ac:dyDescent="0.25">
      <c r="A25">
        <v>25</v>
      </c>
      <c r="B25" t="s">
        <v>670</v>
      </c>
      <c r="C25" t="s">
        <v>638</v>
      </c>
      <c r="D25" s="114" t="s">
        <v>0</v>
      </c>
      <c r="E25" t="s">
        <v>1</v>
      </c>
      <c r="F25" t="s">
        <v>1</v>
      </c>
      <c r="G25" t="s">
        <v>1</v>
      </c>
      <c r="H25" t="s">
        <v>1</v>
      </c>
      <c r="I25" s="103">
        <v>3942</v>
      </c>
      <c r="J25" t="s">
        <v>1</v>
      </c>
      <c r="K25" t="s">
        <v>1</v>
      </c>
      <c r="L25" t="s">
        <v>1</v>
      </c>
      <c r="M25" t="s">
        <v>1</v>
      </c>
      <c r="N25" t="s">
        <v>1</v>
      </c>
      <c r="O25" t="s">
        <v>1</v>
      </c>
      <c r="P25" t="s">
        <v>1</v>
      </c>
      <c r="Q25" t="s">
        <v>1</v>
      </c>
    </row>
    <row r="26" spans="1:17" x14ac:dyDescent="0.25">
      <c r="A26">
        <v>26</v>
      </c>
      <c r="B26" t="s">
        <v>671</v>
      </c>
      <c r="C26" t="s">
        <v>638</v>
      </c>
      <c r="D26" s="114" t="s">
        <v>0</v>
      </c>
      <c r="E26" t="s">
        <v>1</v>
      </c>
      <c r="F26" t="s">
        <v>1</v>
      </c>
      <c r="G26" t="s">
        <v>1</v>
      </c>
      <c r="H26" t="s">
        <v>1</v>
      </c>
      <c r="I26" t="s">
        <v>1</v>
      </c>
      <c r="J26" t="s">
        <v>1</v>
      </c>
      <c r="K26" t="s">
        <v>1</v>
      </c>
      <c r="L26" t="s">
        <v>1</v>
      </c>
      <c r="M26" t="s">
        <v>1</v>
      </c>
      <c r="N26" t="s">
        <v>1</v>
      </c>
      <c r="O26" t="s">
        <v>1</v>
      </c>
      <c r="P26" t="s">
        <v>1</v>
      </c>
      <c r="Q26" t="s">
        <v>1</v>
      </c>
    </row>
    <row r="27" spans="1:17" x14ac:dyDescent="0.25">
      <c r="A27">
        <v>27</v>
      </c>
      <c r="B27" t="s">
        <v>672</v>
      </c>
      <c r="C27" t="s">
        <v>638</v>
      </c>
      <c r="D27" s="114" t="s">
        <v>0</v>
      </c>
      <c r="E27" t="s">
        <v>1</v>
      </c>
      <c r="F27" t="s">
        <v>1</v>
      </c>
      <c r="G27" t="s">
        <v>1</v>
      </c>
      <c r="H27" t="s">
        <v>1</v>
      </c>
      <c r="I27">
        <v>-870</v>
      </c>
      <c r="J27" t="s">
        <v>1</v>
      </c>
      <c r="K27" t="s">
        <v>1</v>
      </c>
      <c r="L27" t="s">
        <v>1</v>
      </c>
      <c r="M27" t="s">
        <v>1</v>
      </c>
      <c r="N27" t="s">
        <v>1</v>
      </c>
      <c r="O27" t="s">
        <v>1</v>
      </c>
      <c r="P27" t="s">
        <v>1</v>
      </c>
      <c r="Q27" t="s">
        <v>1</v>
      </c>
    </row>
    <row r="28" spans="1:17" x14ac:dyDescent="0.25">
      <c r="A28">
        <v>28</v>
      </c>
      <c r="B28" t="s">
        <v>673</v>
      </c>
      <c r="C28" t="s">
        <v>638</v>
      </c>
      <c r="D28" s="114" t="s">
        <v>0</v>
      </c>
      <c r="E28" t="s">
        <v>1</v>
      </c>
      <c r="F28" t="s">
        <v>1</v>
      </c>
      <c r="G28" t="s">
        <v>1</v>
      </c>
      <c r="H28" t="s">
        <v>1</v>
      </c>
      <c r="I28" s="103">
        <v>3072</v>
      </c>
      <c r="J28" t="s">
        <v>1</v>
      </c>
      <c r="K28" t="s">
        <v>1</v>
      </c>
      <c r="L28" t="s">
        <v>1</v>
      </c>
      <c r="M28" t="s">
        <v>1</v>
      </c>
      <c r="N28" t="s">
        <v>1</v>
      </c>
      <c r="O28" t="s">
        <v>1</v>
      </c>
      <c r="P28" t="s">
        <v>1</v>
      </c>
      <c r="Q28" t="s">
        <v>1</v>
      </c>
    </row>
    <row r="29" spans="1:17" x14ac:dyDescent="0.25">
      <c r="A29">
        <v>29</v>
      </c>
      <c r="B29" t="s">
        <v>674</v>
      </c>
      <c r="C29" t="s">
        <v>638</v>
      </c>
      <c r="D29" s="114" t="s">
        <v>0</v>
      </c>
      <c r="E29" t="s">
        <v>1</v>
      </c>
      <c r="F29" t="s">
        <v>1</v>
      </c>
      <c r="G29" t="s">
        <v>1</v>
      </c>
      <c r="H29" s="103">
        <v>1575</v>
      </c>
      <c r="I29">
        <v>932</v>
      </c>
      <c r="J29">
        <v>41</v>
      </c>
      <c r="K29" t="s">
        <v>1</v>
      </c>
      <c r="L29" t="s">
        <v>1</v>
      </c>
      <c r="M29" t="s">
        <v>1</v>
      </c>
      <c r="N29" t="s">
        <v>1</v>
      </c>
      <c r="O29" t="s">
        <v>1</v>
      </c>
      <c r="P29" t="s">
        <v>1</v>
      </c>
      <c r="Q29" t="s">
        <v>1</v>
      </c>
    </row>
    <row r="30" spans="1:17" x14ac:dyDescent="0.25">
      <c r="A30">
        <v>30</v>
      </c>
      <c r="B30" t="s">
        <v>675</v>
      </c>
      <c r="C30" t="s">
        <v>638</v>
      </c>
      <c r="D30" s="114" t="s">
        <v>0</v>
      </c>
      <c r="E30" t="s">
        <v>1</v>
      </c>
      <c r="F30" t="s">
        <v>1</v>
      </c>
      <c r="G30" t="s">
        <v>1</v>
      </c>
      <c r="H30">
        <v>0</v>
      </c>
      <c r="I30">
        <v>0</v>
      </c>
      <c r="J30">
        <v>0</v>
      </c>
      <c r="K30" t="s">
        <v>1</v>
      </c>
      <c r="L30" t="s">
        <v>1</v>
      </c>
      <c r="M30" t="s">
        <v>1</v>
      </c>
      <c r="N30" t="s">
        <v>1</v>
      </c>
      <c r="O30" t="s">
        <v>1</v>
      </c>
      <c r="P30" t="s">
        <v>1</v>
      </c>
      <c r="Q30" t="s">
        <v>1</v>
      </c>
    </row>
    <row r="31" spans="1:17" x14ac:dyDescent="0.25">
      <c r="A31">
        <v>31</v>
      </c>
      <c r="B31" t="s">
        <v>676</v>
      </c>
      <c r="C31" t="s">
        <v>638</v>
      </c>
      <c r="D31" s="114" t="s">
        <v>0</v>
      </c>
      <c r="E31" t="s">
        <v>1</v>
      </c>
      <c r="F31" t="s">
        <v>1</v>
      </c>
      <c r="G31" t="s">
        <v>1</v>
      </c>
      <c r="H31">
        <v>0</v>
      </c>
      <c r="I31">
        <v>6.2690000000000001</v>
      </c>
      <c r="J31">
        <v>0</v>
      </c>
      <c r="K31">
        <v>6.2690000000000001</v>
      </c>
      <c r="L31" t="s">
        <v>1</v>
      </c>
      <c r="M31" t="s">
        <v>1</v>
      </c>
      <c r="N31" t="s">
        <v>1</v>
      </c>
      <c r="O31" t="s">
        <v>1</v>
      </c>
      <c r="P31" t="s">
        <v>1</v>
      </c>
      <c r="Q31" t="s">
        <v>1</v>
      </c>
    </row>
    <row r="32" spans="1:17" x14ac:dyDescent="0.25">
      <c r="A32">
        <v>32</v>
      </c>
      <c r="B32" t="s">
        <v>677</v>
      </c>
      <c r="C32" t="s">
        <v>638</v>
      </c>
      <c r="D32" s="114" t="s">
        <v>0</v>
      </c>
      <c r="E32" t="s">
        <v>1</v>
      </c>
      <c r="F32" t="s">
        <v>1</v>
      </c>
      <c r="G32" t="s">
        <v>1</v>
      </c>
      <c r="H32">
        <v>0</v>
      </c>
      <c r="I32">
        <v>7.548</v>
      </c>
      <c r="J32">
        <v>0</v>
      </c>
      <c r="K32">
        <v>7.548</v>
      </c>
      <c r="L32" t="s">
        <v>1</v>
      </c>
      <c r="M32" t="s">
        <v>1</v>
      </c>
      <c r="N32" t="s">
        <v>1</v>
      </c>
      <c r="O32" t="s">
        <v>1</v>
      </c>
      <c r="P32" t="s">
        <v>1</v>
      </c>
      <c r="Q32" t="s">
        <v>1</v>
      </c>
    </row>
    <row r="33" spans="1:18" x14ac:dyDescent="0.25">
      <c r="A33">
        <v>33</v>
      </c>
      <c r="B33" t="s">
        <v>678</v>
      </c>
      <c r="C33" t="s">
        <v>638</v>
      </c>
      <c r="D33" s="114" t="s">
        <v>0</v>
      </c>
      <c r="E33" t="s">
        <v>1</v>
      </c>
      <c r="F33" t="s">
        <v>1</v>
      </c>
      <c r="G33" t="s">
        <v>1</v>
      </c>
      <c r="H33">
        <v>3.274</v>
      </c>
      <c r="I33">
        <v>1.9379999999999999</v>
      </c>
      <c r="J33">
        <v>8.5000000000000006E-2</v>
      </c>
      <c r="K33">
        <v>5.2969999999999997</v>
      </c>
      <c r="L33" t="s">
        <v>1</v>
      </c>
      <c r="M33" t="s">
        <v>1</v>
      </c>
      <c r="N33" t="s">
        <v>1</v>
      </c>
      <c r="O33" t="s">
        <v>1</v>
      </c>
      <c r="P33" t="s">
        <v>1</v>
      </c>
      <c r="Q33" t="s">
        <v>1</v>
      </c>
    </row>
    <row r="34" spans="1:18" x14ac:dyDescent="0.25">
      <c r="A34">
        <v>34</v>
      </c>
      <c r="B34" t="s">
        <v>679</v>
      </c>
      <c r="C34" t="s">
        <v>638</v>
      </c>
      <c r="D34" s="114" t="s">
        <v>0</v>
      </c>
      <c r="E34" t="s">
        <v>1</v>
      </c>
      <c r="F34" t="s">
        <v>1</v>
      </c>
      <c r="G34" t="s">
        <v>1</v>
      </c>
      <c r="H34">
        <v>3.274</v>
      </c>
      <c r="I34">
        <v>1.9379999999999999</v>
      </c>
      <c r="J34">
        <v>8.5000000000000006E-2</v>
      </c>
      <c r="K34">
        <v>5.2969999999999997</v>
      </c>
      <c r="L34" t="s">
        <v>1</v>
      </c>
      <c r="M34" t="s">
        <v>1</v>
      </c>
      <c r="N34" t="s">
        <v>1</v>
      </c>
      <c r="O34" t="s">
        <v>1</v>
      </c>
      <c r="P34" t="s">
        <v>1</v>
      </c>
      <c r="Q34" t="s">
        <v>1</v>
      </c>
    </row>
    <row r="35" spans="1:18" x14ac:dyDescent="0.25">
      <c r="A35">
        <v>35</v>
      </c>
      <c r="B35" t="s">
        <v>680</v>
      </c>
      <c r="C35" t="s">
        <v>638</v>
      </c>
      <c r="D35" s="114" t="s">
        <v>0</v>
      </c>
      <c r="E35" t="s">
        <v>1</v>
      </c>
      <c r="F35" t="s">
        <v>1</v>
      </c>
      <c r="G35" t="s">
        <v>1</v>
      </c>
      <c r="H35">
        <v>3.214</v>
      </c>
      <c r="I35">
        <v>1.903</v>
      </c>
      <c r="J35">
        <v>8.3000000000000004E-2</v>
      </c>
      <c r="K35">
        <v>5.2</v>
      </c>
      <c r="L35" t="s">
        <v>1</v>
      </c>
      <c r="M35" t="s">
        <v>1</v>
      </c>
      <c r="N35" t="s">
        <v>1</v>
      </c>
      <c r="O35" t="s">
        <v>1</v>
      </c>
      <c r="P35" t="s">
        <v>1</v>
      </c>
      <c r="Q35" t="s">
        <v>1</v>
      </c>
    </row>
    <row r="36" spans="1:18" x14ac:dyDescent="0.25">
      <c r="A36">
        <v>36</v>
      </c>
      <c r="B36" t="s">
        <v>681</v>
      </c>
      <c r="C36" t="s">
        <v>638</v>
      </c>
      <c r="D36" s="114" t="s">
        <v>0</v>
      </c>
      <c r="E36" t="s">
        <v>1</v>
      </c>
      <c r="F36" t="s">
        <v>1</v>
      </c>
      <c r="G36" t="s">
        <v>1</v>
      </c>
      <c r="H36">
        <v>3.274</v>
      </c>
      <c r="I36">
        <v>1.9379999999999999</v>
      </c>
      <c r="J36">
        <v>8.5000000000000006E-2</v>
      </c>
      <c r="K36">
        <v>5.2969999999999997</v>
      </c>
      <c r="L36" t="s">
        <v>1</v>
      </c>
      <c r="M36" t="s">
        <v>1</v>
      </c>
      <c r="N36" t="s">
        <v>1</v>
      </c>
      <c r="O36" t="s">
        <v>1</v>
      </c>
      <c r="P36" t="s">
        <v>1</v>
      </c>
      <c r="Q36" t="s">
        <v>1</v>
      </c>
    </row>
    <row r="37" spans="1:18" x14ac:dyDescent="0.25">
      <c r="A37">
        <v>37</v>
      </c>
      <c r="B37" t="s">
        <v>682</v>
      </c>
      <c r="C37" t="s">
        <v>638</v>
      </c>
      <c r="D37" s="114" t="s">
        <v>0</v>
      </c>
      <c r="E37" t="s">
        <v>1</v>
      </c>
      <c r="F37" t="s">
        <v>368</v>
      </c>
      <c r="G37" t="s">
        <v>369</v>
      </c>
      <c r="H37" t="s">
        <v>640</v>
      </c>
      <c r="I37" t="s">
        <v>641</v>
      </c>
      <c r="J37" t="s">
        <v>1</v>
      </c>
      <c r="K37">
        <v>7.3810000000000002</v>
      </c>
      <c r="L37" t="s">
        <v>1</v>
      </c>
      <c r="M37" t="s">
        <v>1</v>
      </c>
      <c r="N37" t="s">
        <v>1</v>
      </c>
      <c r="O37" t="s">
        <v>1</v>
      </c>
      <c r="P37" t="s">
        <v>1</v>
      </c>
      <c r="Q37" t="s">
        <v>1</v>
      </c>
    </row>
    <row r="38" spans="1:18" x14ac:dyDescent="0.25">
      <c r="A38">
        <v>38</v>
      </c>
      <c r="B38" t="s">
        <v>683</v>
      </c>
      <c r="C38" t="s">
        <v>638</v>
      </c>
      <c r="D38" s="114" t="s">
        <v>0</v>
      </c>
      <c r="E38" t="s">
        <v>1</v>
      </c>
      <c r="F38">
        <v>7.16</v>
      </c>
      <c r="G38">
        <v>7.17</v>
      </c>
      <c r="H38">
        <v>6.93</v>
      </c>
      <c r="I38">
        <v>7.38</v>
      </c>
      <c r="J38" t="s">
        <v>1</v>
      </c>
      <c r="K38" t="s">
        <v>1</v>
      </c>
      <c r="L38" t="s">
        <v>1</v>
      </c>
      <c r="M38" t="s">
        <v>1</v>
      </c>
      <c r="N38" t="s">
        <v>1</v>
      </c>
      <c r="O38" t="s">
        <v>1</v>
      </c>
      <c r="P38" t="s">
        <v>1</v>
      </c>
      <c r="Q38" t="s">
        <v>1</v>
      </c>
    </row>
    <row r="39" spans="1:18" x14ac:dyDescent="0.25">
      <c r="A39">
        <v>1</v>
      </c>
      <c r="B39" t="s">
        <v>684</v>
      </c>
      <c r="C39" t="s">
        <v>642</v>
      </c>
      <c r="D39" s="114" t="s">
        <v>0</v>
      </c>
      <c r="E39" t="s">
        <v>1</v>
      </c>
      <c r="F39" t="s">
        <v>1</v>
      </c>
      <c r="G39" t="s">
        <v>1</v>
      </c>
      <c r="H39" t="s">
        <v>1</v>
      </c>
      <c r="I39" t="s">
        <v>1</v>
      </c>
      <c r="J39" t="s">
        <v>1</v>
      </c>
      <c r="K39" t="s">
        <v>1</v>
      </c>
      <c r="L39" t="s">
        <v>1</v>
      </c>
      <c r="M39" t="s">
        <v>1</v>
      </c>
      <c r="N39" t="s">
        <v>1</v>
      </c>
      <c r="O39" t="s">
        <v>1</v>
      </c>
      <c r="P39" t="s">
        <v>1</v>
      </c>
      <c r="Q39" t="s">
        <v>1</v>
      </c>
      <c r="R39" t="s">
        <v>643</v>
      </c>
    </row>
    <row r="40" spans="1:18" x14ac:dyDescent="0.25">
      <c r="A40">
        <v>2</v>
      </c>
      <c r="B40" t="s">
        <v>685</v>
      </c>
      <c r="C40" t="s">
        <v>642</v>
      </c>
      <c r="D40" s="114" t="s">
        <v>0</v>
      </c>
      <c r="E40" t="s">
        <v>2</v>
      </c>
      <c r="F40" t="s">
        <v>1</v>
      </c>
      <c r="G40" t="s">
        <v>1</v>
      </c>
      <c r="H40" t="s">
        <v>1</v>
      </c>
      <c r="I40" t="s">
        <v>1</v>
      </c>
      <c r="J40" t="s">
        <v>1</v>
      </c>
      <c r="K40" t="s">
        <v>1</v>
      </c>
      <c r="L40" t="s">
        <v>1</v>
      </c>
      <c r="M40" t="s">
        <v>1</v>
      </c>
      <c r="N40" t="s">
        <v>1</v>
      </c>
      <c r="O40" t="s">
        <v>1</v>
      </c>
      <c r="P40" t="s">
        <v>1</v>
      </c>
      <c r="Q40" t="s">
        <v>1</v>
      </c>
    </row>
    <row r="41" spans="1:18" x14ac:dyDescent="0.25">
      <c r="A41">
        <v>3</v>
      </c>
      <c r="B41" t="s">
        <v>686</v>
      </c>
      <c r="C41" t="s">
        <v>642</v>
      </c>
      <c r="D41" s="114" t="s">
        <v>0</v>
      </c>
      <c r="E41" t="s">
        <v>3</v>
      </c>
      <c r="F41" t="s">
        <v>1</v>
      </c>
      <c r="G41" t="s">
        <v>1</v>
      </c>
      <c r="H41" t="s">
        <v>1</v>
      </c>
      <c r="I41" t="s">
        <v>1</v>
      </c>
      <c r="J41" t="s">
        <v>1</v>
      </c>
      <c r="K41" t="s">
        <v>1</v>
      </c>
      <c r="L41" t="s">
        <v>1</v>
      </c>
      <c r="M41" t="s">
        <v>1</v>
      </c>
      <c r="N41" t="s">
        <v>1</v>
      </c>
      <c r="O41" t="s">
        <v>1</v>
      </c>
      <c r="P41" t="s">
        <v>1</v>
      </c>
      <c r="Q41" t="s">
        <v>1</v>
      </c>
    </row>
    <row r="42" spans="1:18" x14ac:dyDescent="0.25">
      <c r="A42">
        <v>4</v>
      </c>
      <c r="B42" t="s">
        <v>687</v>
      </c>
      <c r="C42" t="s">
        <v>642</v>
      </c>
      <c r="D42" s="114">
        <v>13</v>
      </c>
      <c r="E42" t="s">
        <v>1</v>
      </c>
      <c r="F42" t="s">
        <v>1</v>
      </c>
      <c r="G42" t="s">
        <v>1</v>
      </c>
      <c r="H42" t="s">
        <v>1</v>
      </c>
      <c r="I42" t="s">
        <v>1</v>
      </c>
      <c r="J42" t="s">
        <v>1</v>
      </c>
      <c r="K42" t="s">
        <v>1</v>
      </c>
      <c r="L42" t="s">
        <v>1</v>
      </c>
      <c r="M42" t="s">
        <v>1</v>
      </c>
      <c r="N42" t="s">
        <v>1</v>
      </c>
      <c r="O42" t="s">
        <v>1</v>
      </c>
      <c r="P42" t="s">
        <v>1</v>
      </c>
      <c r="Q42" t="s">
        <v>1</v>
      </c>
    </row>
    <row r="43" spans="1:18" x14ac:dyDescent="0.25">
      <c r="A43">
        <v>5</v>
      </c>
      <c r="B43" t="s">
        <v>688</v>
      </c>
      <c r="C43" t="s">
        <v>642</v>
      </c>
      <c r="D43" s="114">
        <v>14</v>
      </c>
      <c r="E43" t="s">
        <v>1</v>
      </c>
      <c r="F43" t="s">
        <v>1</v>
      </c>
      <c r="G43" t="s">
        <v>1</v>
      </c>
      <c r="H43" t="s">
        <v>1</v>
      </c>
      <c r="I43" t="s">
        <v>1</v>
      </c>
      <c r="J43" t="s">
        <v>1</v>
      </c>
      <c r="K43" t="s">
        <v>1</v>
      </c>
      <c r="L43" t="s">
        <v>1</v>
      </c>
      <c r="M43" t="s">
        <v>1</v>
      </c>
      <c r="N43" t="s">
        <v>1</v>
      </c>
      <c r="O43" t="s">
        <v>1</v>
      </c>
      <c r="P43" t="s">
        <v>1</v>
      </c>
      <c r="Q43" t="s">
        <v>1</v>
      </c>
    </row>
    <row r="44" spans="1:18" x14ac:dyDescent="0.25">
      <c r="A44">
        <v>6</v>
      </c>
      <c r="B44" t="s">
        <v>689</v>
      </c>
      <c r="C44" t="s">
        <v>642</v>
      </c>
      <c r="D44" s="114">
        <v>15</v>
      </c>
      <c r="E44" t="s">
        <v>1</v>
      </c>
      <c r="F44" t="s">
        <v>1</v>
      </c>
      <c r="G44" t="s">
        <v>1</v>
      </c>
      <c r="H44" t="s">
        <v>1</v>
      </c>
      <c r="I44" t="s">
        <v>1</v>
      </c>
      <c r="J44" t="s">
        <v>1</v>
      </c>
      <c r="K44" t="s">
        <v>1</v>
      </c>
      <c r="L44" t="s">
        <v>1</v>
      </c>
      <c r="M44" t="s">
        <v>1</v>
      </c>
      <c r="N44" t="s">
        <v>1</v>
      </c>
      <c r="O44" t="s">
        <v>1</v>
      </c>
      <c r="P44" t="s">
        <v>1</v>
      </c>
      <c r="Q44" t="s">
        <v>1</v>
      </c>
    </row>
    <row r="45" spans="1:18" x14ac:dyDescent="0.25">
      <c r="A45">
        <v>7</v>
      </c>
      <c r="B45" t="s">
        <v>690</v>
      </c>
      <c r="C45" t="s">
        <v>642</v>
      </c>
      <c r="D45" s="114">
        <v>16</v>
      </c>
      <c r="E45" t="s">
        <v>1</v>
      </c>
      <c r="F45" t="s">
        <v>1</v>
      </c>
      <c r="G45" t="s">
        <v>1</v>
      </c>
      <c r="H45" t="s">
        <v>1</v>
      </c>
      <c r="I45" t="s">
        <v>1</v>
      </c>
      <c r="J45" t="s">
        <v>1</v>
      </c>
      <c r="K45" t="s">
        <v>1</v>
      </c>
      <c r="L45" t="s">
        <v>1</v>
      </c>
      <c r="M45" t="s">
        <v>1</v>
      </c>
      <c r="N45" t="s">
        <v>1</v>
      </c>
      <c r="O45" t="s">
        <v>1</v>
      </c>
      <c r="P45" t="s">
        <v>1</v>
      </c>
      <c r="Q45" t="s">
        <v>1</v>
      </c>
    </row>
    <row r="46" spans="1:18" x14ac:dyDescent="0.25">
      <c r="A46">
        <v>8</v>
      </c>
      <c r="B46" t="s">
        <v>691</v>
      </c>
      <c r="C46" t="s">
        <v>642</v>
      </c>
      <c r="D46" s="114">
        <v>17</v>
      </c>
      <c r="E46">
        <v>10</v>
      </c>
      <c r="F46" t="s">
        <v>1</v>
      </c>
      <c r="G46" t="s">
        <v>1</v>
      </c>
      <c r="H46" t="s">
        <v>1</v>
      </c>
      <c r="I46" t="s">
        <v>1</v>
      </c>
      <c r="J46" t="s">
        <v>1</v>
      </c>
      <c r="K46" t="s">
        <v>1</v>
      </c>
      <c r="L46" t="s">
        <v>1</v>
      </c>
      <c r="M46" t="s">
        <v>1</v>
      </c>
      <c r="N46" t="s">
        <v>1</v>
      </c>
      <c r="O46" t="s">
        <v>1</v>
      </c>
      <c r="P46" t="s">
        <v>1</v>
      </c>
      <c r="Q46" t="s">
        <v>1</v>
      </c>
    </row>
    <row r="47" spans="1:18" x14ac:dyDescent="0.25">
      <c r="A47">
        <v>9</v>
      </c>
      <c r="B47" t="s">
        <v>692</v>
      </c>
      <c r="C47" t="s">
        <v>642</v>
      </c>
      <c r="D47" s="114" t="s">
        <v>4</v>
      </c>
      <c r="E47">
        <v>10</v>
      </c>
      <c r="F47" t="s">
        <v>1</v>
      </c>
      <c r="G47" t="s">
        <v>1</v>
      </c>
      <c r="H47" t="s">
        <v>1</v>
      </c>
      <c r="I47" t="s">
        <v>1</v>
      </c>
      <c r="J47" t="s">
        <v>1</v>
      </c>
      <c r="K47" t="s">
        <v>1</v>
      </c>
      <c r="L47" t="s">
        <v>1</v>
      </c>
      <c r="M47" t="s">
        <v>1</v>
      </c>
      <c r="N47" t="s">
        <v>1</v>
      </c>
      <c r="O47" t="s">
        <v>1</v>
      </c>
      <c r="P47" t="s">
        <v>1</v>
      </c>
      <c r="Q47" t="s">
        <v>1</v>
      </c>
    </row>
    <row r="48" spans="1:18" x14ac:dyDescent="0.25">
      <c r="A48">
        <v>10</v>
      </c>
      <c r="B48" t="s">
        <v>693</v>
      </c>
      <c r="C48" t="s">
        <v>642</v>
      </c>
      <c r="D48" s="114" t="s">
        <v>5</v>
      </c>
      <c r="E48" t="s">
        <v>1</v>
      </c>
      <c r="F48" t="s">
        <v>1</v>
      </c>
      <c r="G48" t="s">
        <v>1</v>
      </c>
      <c r="H48" t="s">
        <v>1</v>
      </c>
      <c r="I48" t="s">
        <v>1</v>
      </c>
      <c r="J48" t="s">
        <v>1</v>
      </c>
      <c r="K48" t="s">
        <v>1</v>
      </c>
      <c r="L48" t="s">
        <v>1</v>
      </c>
      <c r="M48" t="s">
        <v>1</v>
      </c>
      <c r="N48" t="s">
        <v>1</v>
      </c>
      <c r="O48" t="s">
        <v>1</v>
      </c>
      <c r="P48" t="s">
        <v>1</v>
      </c>
      <c r="Q48" t="s">
        <v>1</v>
      </c>
    </row>
    <row r="49" spans="1:17" x14ac:dyDescent="0.25">
      <c r="A49">
        <v>11</v>
      </c>
      <c r="B49" t="s">
        <v>694</v>
      </c>
      <c r="C49" t="s">
        <v>642</v>
      </c>
      <c r="D49" s="114" t="s">
        <v>0</v>
      </c>
      <c r="E49" t="s">
        <v>1</v>
      </c>
      <c r="F49" t="s">
        <v>1</v>
      </c>
      <c r="G49" t="s">
        <v>1</v>
      </c>
      <c r="H49" t="s">
        <v>1</v>
      </c>
      <c r="I49" t="s">
        <v>1</v>
      </c>
      <c r="J49" t="s">
        <v>1</v>
      </c>
      <c r="K49" t="s">
        <v>1</v>
      </c>
      <c r="L49" t="s">
        <v>1</v>
      </c>
      <c r="M49" t="s">
        <v>1</v>
      </c>
      <c r="N49" t="s">
        <v>1</v>
      </c>
      <c r="O49" t="s">
        <v>1</v>
      </c>
      <c r="P49" t="s">
        <v>1</v>
      </c>
      <c r="Q49" t="s">
        <v>1</v>
      </c>
    </row>
    <row r="50" spans="1:17" x14ac:dyDescent="0.25">
      <c r="A50">
        <v>12</v>
      </c>
      <c r="B50" t="s">
        <v>695</v>
      </c>
      <c r="C50" t="s">
        <v>642</v>
      </c>
      <c r="D50" s="114" t="s">
        <v>0</v>
      </c>
      <c r="E50" t="s">
        <v>1</v>
      </c>
      <c r="F50" t="s">
        <v>1</v>
      </c>
      <c r="G50" t="s">
        <v>1</v>
      </c>
      <c r="H50" t="s">
        <v>1</v>
      </c>
      <c r="I50" t="s">
        <v>1</v>
      </c>
      <c r="J50" t="s">
        <v>1</v>
      </c>
      <c r="K50" t="s">
        <v>1</v>
      </c>
      <c r="L50" t="s">
        <v>1</v>
      </c>
      <c r="M50" t="s">
        <v>1</v>
      </c>
      <c r="N50" t="s">
        <v>1</v>
      </c>
      <c r="O50" t="s">
        <v>1</v>
      </c>
      <c r="P50" t="s">
        <v>1</v>
      </c>
      <c r="Q50" t="s">
        <v>1</v>
      </c>
    </row>
    <row r="51" spans="1:17" x14ac:dyDescent="0.25">
      <c r="A51">
        <v>13</v>
      </c>
      <c r="B51" t="s">
        <v>696</v>
      </c>
      <c r="C51" t="s">
        <v>642</v>
      </c>
      <c r="D51" s="114" t="s">
        <v>0</v>
      </c>
      <c r="E51" t="s">
        <v>1</v>
      </c>
      <c r="F51" t="s">
        <v>1</v>
      </c>
      <c r="G51" t="s">
        <v>1</v>
      </c>
      <c r="H51" t="s">
        <v>1</v>
      </c>
      <c r="I51" t="s">
        <v>1</v>
      </c>
      <c r="J51" t="s">
        <v>1</v>
      </c>
      <c r="K51" t="s">
        <v>1</v>
      </c>
      <c r="L51" t="s">
        <v>1</v>
      </c>
      <c r="M51" t="s">
        <v>1</v>
      </c>
      <c r="N51" t="s">
        <v>1</v>
      </c>
      <c r="O51" t="s">
        <v>1</v>
      </c>
      <c r="P51" t="s">
        <v>1</v>
      </c>
      <c r="Q51" t="s">
        <v>1</v>
      </c>
    </row>
    <row r="52" spans="1:17" x14ac:dyDescent="0.25">
      <c r="A52">
        <v>14</v>
      </c>
      <c r="B52" t="s">
        <v>697</v>
      </c>
      <c r="C52" t="s">
        <v>642</v>
      </c>
      <c r="D52" s="114" t="s">
        <v>0</v>
      </c>
      <c r="E52" t="s">
        <v>1</v>
      </c>
      <c r="F52" t="s">
        <v>1</v>
      </c>
      <c r="G52" t="s">
        <v>1</v>
      </c>
      <c r="H52" t="s">
        <v>1</v>
      </c>
      <c r="I52" t="s">
        <v>1</v>
      </c>
      <c r="J52" t="s">
        <v>1</v>
      </c>
      <c r="K52" t="s">
        <v>1</v>
      </c>
      <c r="L52" t="s">
        <v>1</v>
      </c>
      <c r="M52" t="s">
        <v>1</v>
      </c>
      <c r="N52" t="s">
        <v>1</v>
      </c>
      <c r="O52" t="s">
        <v>1</v>
      </c>
      <c r="P52" t="s">
        <v>1</v>
      </c>
      <c r="Q52" t="s">
        <v>1</v>
      </c>
    </row>
    <row r="53" spans="1:17" x14ac:dyDescent="0.25">
      <c r="A53">
        <v>15</v>
      </c>
      <c r="B53" t="s">
        <v>698</v>
      </c>
      <c r="C53" t="s">
        <v>642</v>
      </c>
      <c r="D53" s="114" t="s">
        <v>0</v>
      </c>
      <c r="E53" t="s">
        <v>1</v>
      </c>
      <c r="F53" t="s">
        <v>1</v>
      </c>
      <c r="G53" t="s">
        <v>1</v>
      </c>
      <c r="H53" t="s">
        <v>1</v>
      </c>
      <c r="I53" t="s">
        <v>1</v>
      </c>
      <c r="J53" t="s">
        <v>1</v>
      </c>
      <c r="K53" t="s">
        <v>1</v>
      </c>
      <c r="L53" t="s">
        <v>1</v>
      </c>
      <c r="M53" t="s">
        <v>1</v>
      </c>
      <c r="N53" t="s">
        <v>1</v>
      </c>
      <c r="O53" t="s">
        <v>1</v>
      </c>
      <c r="P53" t="s">
        <v>1</v>
      </c>
      <c r="Q53" t="s">
        <v>1</v>
      </c>
    </row>
    <row r="54" spans="1:17" x14ac:dyDescent="0.25">
      <c r="A54">
        <v>16</v>
      </c>
      <c r="B54" t="s">
        <v>699</v>
      </c>
      <c r="C54" t="s">
        <v>642</v>
      </c>
      <c r="D54" s="114" t="s">
        <v>4</v>
      </c>
      <c r="E54" t="s">
        <v>1</v>
      </c>
      <c r="F54" t="s">
        <v>1</v>
      </c>
      <c r="G54" t="s">
        <v>1</v>
      </c>
      <c r="H54" t="s">
        <v>1</v>
      </c>
      <c r="I54" t="s">
        <v>1</v>
      </c>
      <c r="J54" t="s">
        <v>1</v>
      </c>
      <c r="K54" t="s">
        <v>1</v>
      </c>
      <c r="L54" t="s">
        <v>1</v>
      </c>
      <c r="M54" t="s">
        <v>1</v>
      </c>
      <c r="N54" t="s">
        <v>1</v>
      </c>
      <c r="O54" t="s">
        <v>1</v>
      </c>
      <c r="P54" t="s">
        <v>1</v>
      </c>
      <c r="Q54" t="s">
        <v>1</v>
      </c>
    </row>
    <row r="55" spans="1:17" x14ac:dyDescent="0.25">
      <c r="A55">
        <v>17</v>
      </c>
      <c r="B55" t="s">
        <v>700</v>
      </c>
      <c r="C55" t="s">
        <v>642</v>
      </c>
      <c r="D55" s="114" t="s">
        <v>5</v>
      </c>
      <c r="E55" t="s">
        <v>1</v>
      </c>
      <c r="F55" t="s">
        <v>1</v>
      </c>
      <c r="G55" t="s">
        <v>1</v>
      </c>
      <c r="H55" t="s">
        <v>1</v>
      </c>
      <c r="I55" t="s">
        <v>1</v>
      </c>
      <c r="J55" t="s">
        <v>1</v>
      </c>
      <c r="K55" t="s">
        <v>1</v>
      </c>
      <c r="L55" t="s">
        <v>1</v>
      </c>
      <c r="M55" t="s">
        <v>1</v>
      </c>
      <c r="N55" t="s">
        <v>1</v>
      </c>
      <c r="O55" t="s">
        <v>1</v>
      </c>
      <c r="P55" t="s">
        <v>1</v>
      </c>
      <c r="Q55" t="s">
        <v>1</v>
      </c>
    </row>
    <row r="56" spans="1:17" x14ac:dyDescent="0.25">
      <c r="A56">
        <v>18</v>
      </c>
      <c r="B56" t="s">
        <v>701</v>
      </c>
      <c r="C56" t="s">
        <v>642</v>
      </c>
      <c r="D56" s="114" t="s">
        <v>0</v>
      </c>
      <c r="E56" t="s">
        <v>1</v>
      </c>
      <c r="F56" t="s">
        <v>1</v>
      </c>
      <c r="G56" t="s">
        <v>1</v>
      </c>
      <c r="H56" t="s">
        <v>1</v>
      </c>
      <c r="I56" t="s">
        <v>1</v>
      </c>
      <c r="J56" t="s">
        <v>1</v>
      </c>
      <c r="K56" t="s">
        <v>1</v>
      </c>
      <c r="L56" t="s">
        <v>1</v>
      </c>
      <c r="M56" t="s">
        <v>1</v>
      </c>
      <c r="N56" t="s">
        <v>1</v>
      </c>
      <c r="O56" t="s">
        <v>1</v>
      </c>
      <c r="P56" t="s">
        <v>1</v>
      </c>
      <c r="Q56" t="s">
        <v>1</v>
      </c>
    </row>
    <row r="57" spans="1:17" x14ac:dyDescent="0.25">
      <c r="A57">
        <v>19</v>
      </c>
      <c r="B57" t="s">
        <v>702</v>
      </c>
      <c r="C57" t="s">
        <v>642</v>
      </c>
      <c r="D57" s="114" t="s">
        <v>0</v>
      </c>
      <c r="E57" t="s">
        <v>1</v>
      </c>
      <c r="F57" t="s">
        <v>1</v>
      </c>
      <c r="G57" t="s">
        <v>1</v>
      </c>
      <c r="H57" t="s">
        <v>1</v>
      </c>
      <c r="I57" t="s">
        <v>1</v>
      </c>
      <c r="J57" t="s">
        <v>1</v>
      </c>
      <c r="K57" t="s">
        <v>1</v>
      </c>
      <c r="L57" t="s">
        <v>1</v>
      </c>
      <c r="M57" t="s">
        <v>1</v>
      </c>
      <c r="N57" t="s">
        <v>1</v>
      </c>
      <c r="O57" t="s">
        <v>1</v>
      </c>
      <c r="P57" t="s">
        <v>1</v>
      </c>
      <c r="Q57" t="s">
        <v>1</v>
      </c>
    </row>
    <row r="58" spans="1:17" x14ac:dyDescent="0.25">
      <c r="A58">
        <v>20</v>
      </c>
      <c r="B58" t="s">
        <v>703</v>
      </c>
      <c r="C58" t="s">
        <v>642</v>
      </c>
      <c r="D58" s="114" t="s">
        <v>0</v>
      </c>
      <c r="E58" t="s">
        <v>1</v>
      </c>
      <c r="F58" t="s">
        <v>1</v>
      </c>
      <c r="G58" t="s">
        <v>1</v>
      </c>
      <c r="H58" t="s">
        <v>1</v>
      </c>
      <c r="I58" t="s">
        <v>1</v>
      </c>
      <c r="J58" t="s">
        <v>1</v>
      </c>
      <c r="K58" t="s">
        <v>1</v>
      </c>
      <c r="L58" t="s">
        <v>1</v>
      </c>
      <c r="M58" t="s">
        <v>1</v>
      </c>
      <c r="N58" t="s">
        <v>1</v>
      </c>
      <c r="O58" t="s">
        <v>1</v>
      </c>
      <c r="P58" t="s">
        <v>1</v>
      </c>
      <c r="Q58" t="s">
        <v>1</v>
      </c>
    </row>
    <row r="59" spans="1:17" x14ac:dyDescent="0.25">
      <c r="A59">
        <v>21</v>
      </c>
      <c r="B59" t="s">
        <v>704</v>
      </c>
      <c r="C59" t="s">
        <v>642</v>
      </c>
      <c r="D59" s="114" t="s">
        <v>0</v>
      </c>
      <c r="E59" t="s">
        <v>1</v>
      </c>
      <c r="F59" t="s">
        <v>1</v>
      </c>
      <c r="G59" t="s">
        <v>1</v>
      </c>
      <c r="H59" t="s">
        <v>1</v>
      </c>
      <c r="I59" t="s">
        <v>1</v>
      </c>
      <c r="J59" t="s">
        <v>1</v>
      </c>
      <c r="K59" t="s">
        <v>1</v>
      </c>
      <c r="L59" t="s">
        <v>1</v>
      </c>
      <c r="M59" t="s">
        <v>1</v>
      </c>
      <c r="N59" t="s">
        <v>1</v>
      </c>
      <c r="O59" t="s">
        <v>1</v>
      </c>
      <c r="P59" t="s">
        <v>1</v>
      </c>
      <c r="Q59" t="s">
        <v>1</v>
      </c>
    </row>
    <row r="60" spans="1:17" x14ac:dyDescent="0.25">
      <c r="A60">
        <v>22</v>
      </c>
      <c r="B60" t="s">
        <v>705</v>
      </c>
      <c r="C60" t="s">
        <v>642</v>
      </c>
      <c r="D60" s="114" t="s">
        <v>0</v>
      </c>
      <c r="E60" t="s">
        <v>1</v>
      </c>
      <c r="F60" t="s">
        <v>1</v>
      </c>
      <c r="G60" t="s">
        <v>1</v>
      </c>
      <c r="H60" t="s">
        <v>1</v>
      </c>
      <c r="I60" t="s">
        <v>1</v>
      </c>
      <c r="J60" t="s">
        <v>1</v>
      </c>
      <c r="K60" t="s">
        <v>1</v>
      </c>
      <c r="L60" t="s">
        <v>1</v>
      </c>
      <c r="M60" t="s">
        <v>1</v>
      </c>
      <c r="N60" t="s">
        <v>1</v>
      </c>
      <c r="O60" t="s">
        <v>1</v>
      </c>
      <c r="P60" t="s">
        <v>1</v>
      </c>
      <c r="Q60" t="s">
        <v>1</v>
      </c>
    </row>
    <row r="61" spans="1:17" x14ac:dyDescent="0.25">
      <c r="A61">
        <v>23</v>
      </c>
      <c r="B61" t="s">
        <v>706</v>
      </c>
      <c r="C61" t="s">
        <v>642</v>
      </c>
      <c r="D61" s="114" t="s">
        <v>4</v>
      </c>
      <c r="E61" t="s">
        <v>1</v>
      </c>
      <c r="F61" t="s">
        <v>1</v>
      </c>
      <c r="G61" t="s">
        <v>1</v>
      </c>
      <c r="H61" t="s">
        <v>1</v>
      </c>
      <c r="I61" t="s">
        <v>1</v>
      </c>
      <c r="J61" t="s">
        <v>1</v>
      </c>
      <c r="K61" t="s">
        <v>1</v>
      </c>
      <c r="L61" t="s">
        <v>1</v>
      </c>
      <c r="M61" t="s">
        <v>1</v>
      </c>
      <c r="N61" t="s">
        <v>1</v>
      </c>
      <c r="O61" t="s">
        <v>1</v>
      </c>
      <c r="P61" t="s">
        <v>1</v>
      </c>
      <c r="Q61" t="s">
        <v>1</v>
      </c>
    </row>
    <row r="62" spans="1:17" x14ac:dyDescent="0.25">
      <c r="A62">
        <v>24</v>
      </c>
      <c r="B62" t="s">
        <v>707</v>
      </c>
      <c r="C62" t="s">
        <v>642</v>
      </c>
      <c r="D62" s="114" t="s">
        <v>5</v>
      </c>
      <c r="E62" t="s">
        <v>1</v>
      </c>
      <c r="F62" t="s">
        <v>1</v>
      </c>
      <c r="G62" t="s">
        <v>1</v>
      </c>
      <c r="H62" t="s">
        <v>1</v>
      </c>
      <c r="I62" t="s">
        <v>1</v>
      </c>
      <c r="J62" t="s">
        <v>1</v>
      </c>
      <c r="K62" t="s">
        <v>1</v>
      </c>
      <c r="L62" t="s">
        <v>1</v>
      </c>
      <c r="M62" t="s">
        <v>1</v>
      </c>
      <c r="N62" t="s">
        <v>1</v>
      </c>
      <c r="O62" t="s">
        <v>1</v>
      </c>
      <c r="P62" t="s">
        <v>1</v>
      </c>
      <c r="Q62" t="s">
        <v>1</v>
      </c>
    </row>
    <row r="63" spans="1:17" x14ac:dyDescent="0.25">
      <c r="A63">
        <v>25</v>
      </c>
      <c r="B63" t="s">
        <v>708</v>
      </c>
      <c r="C63" t="s">
        <v>642</v>
      </c>
      <c r="D63" s="114" t="s">
        <v>0</v>
      </c>
      <c r="E63" t="s">
        <v>1</v>
      </c>
      <c r="F63" t="s">
        <v>1</v>
      </c>
      <c r="G63" t="s">
        <v>1</v>
      </c>
      <c r="H63" t="s">
        <v>1</v>
      </c>
      <c r="I63" t="s">
        <v>1</v>
      </c>
      <c r="J63" t="s">
        <v>1</v>
      </c>
      <c r="K63" t="s">
        <v>1</v>
      </c>
      <c r="L63" t="s">
        <v>1</v>
      </c>
      <c r="M63" t="s">
        <v>1</v>
      </c>
      <c r="N63" t="s">
        <v>1</v>
      </c>
      <c r="O63" t="s">
        <v>1</v>
      </c>
      <c r="P63" t="s">
        <v>1</v>
      </c>
      <c r="Q63" t="s">
        <v>1</v>
      </c>
    </row>
    <row r="64" spans="1:17" x14ac:dyDescent="0.25">
      <c r="A64">
        <v>26</v>
      </c>
      <c r="B64" t="s">
        <v>709</v>
      </c>
      <c r="C64" t="s">
        <v>642</v>
      </c>
      <c r="D64" s="114" t="s">
        <v>0</v>
      </c>
      <c r="E64" t="s">
        <v>1</v>
      </c>
      <c r="F64" t="s">
        <v>1</v>
      </c>
      <c r="G64" t="s">
        <v>1</v>
      </c>
      <c r="H64" t="s">
        <v>1</v>
      </c>
      <c r="I64" t="s">
        <v>1</v>
      </c>
      <c r="J64" t="s">
        <v>1</v>
      </c>
      <c r="K64" t="s">
        <v>1</v>
      </c>
      <c r="L64" t="s">
        <v>1</v>
      </c>
      <c r="M64" t="s">
        <v>1</v>
      </c>
      <c r="N64" t="s">
        <v>1</v>
      </c>
      <c r="O64" t="s">
        <v>1</v>
      </c>
      <c r="P64" t="s">
        <v>1</v>
      </c>
      <c r="Q64" t="s">
        <v>1</v>
      </c>
    </row>
    <row r="65" spans="1:18" x14ac:dyDescent="0.25">
      <c r="A65">
        <v>27</v>
      </c>
      <c r="B65" t="s">
        <v>710</v>
      </c>
      <c r="C65" t="s">
        <v>642</v>
      </c>
      <c r="D65" s="114" t="s">
        <v>0</v>
      </c>
      <c r="E65" t="s">
        <v>1</v>
      </c>
      <c r="F65" t="s">
        <v>1</v>
      </c>
      <c r="G65" t="s">
        <v>1</v>
      </c>
      <c r="H65" t="s">
        <v>1</v>
      </c>
      <c r="I65">
        <v>106</v>
      </c>
      <c r="J65" t="s">
        <v>1</v>
      </c>
      <c r="K65" t="s">
        <v>1</v>
      </c>
      <c r="L65" t="s">
        <v>1</v>
      </c>
      <c r="M65" t="s">
        <v>1</v>
      </c>
      <c r="N65" t="s">
        <v>1</v>
      </c>
      <c r="O65" t="s">
        <v>1</v>
      </c>
      <c r="P65" t="s">
        <v>1</v>
      </c>
      <c r="Q65" t="s">
        <v>1</v>
      </c>
    </row>
    <row r="66" spans="1:18" x14ac:dyDescent="0.25">
      <c r="A66">
        <v>28</v>
      </c>
      <c r="B66" t="s">
        <v>711</v>
      </c>
      <c r="C66" t="s">
        <v>642</v>
      </c>
      <c r="D66" s="114" t="s">
        <v>0</v>
      </c>
      <c r="E66" t="s">
        <v>1</v>
      </c>
      <c r="F66" t="s">
        <v>1</v>
      </c>
      <c r="G66" t="s">
        <v>1</v>
      </c>
      <c r="H66" t="s">
        <v>1</v>
      </c>
      <c r="I66">
        <v>106</v>
      </c>
      <c r="J66" t="s">
        <v>1</v>
      </c>
      <c r="K66" t="s">
        <v>1</v>
      </c>
      <c r="L66" t="s">
        <v>1</v>
      </c>
      <c r="M66" t="s">
        <v>1</v>
      </c>
      <c r="N66" t="s">
        <v>1</v>
      </c>
      <c r="O66" t="s">
        <v>1</v>
      </c>
      <c r="P66" t="s">
        <v>1</v>
      </c>
      <c r="Q66" t="s">
        <v>1</v>
      </c>
    </row>
    <row r="67" spans="1:18" x14ac:dyDescent="0.25">
      <c r="A67">
        <v>29</v>
      </c>
      <c r="B67" t="s">
        <v>712</v>
      </c>
      <c r="C67" t="s">
        <v>642</v>
      </c>
      <c r="D67" s="114" t="s">
        <v>0</v>
      </c>
      <c r="E67" t="s">
        <v>1</v>
      </c>
      <c r="F67" t="s">
        <v>1</v>
      </c>
      <c r="G67" t="s">
        <v>1</v>
      </c>
      <c r="H67">
        <v>357</v>
      </c>
      <c r="I67">
        <v>223</v>
      </c>
      <c r="J67">
        <v>11</v>
      </c>
      <c r="K67" t="s">
        <v>1</v>
      </c>
      <c r="L67" t="s">
        <v>1</v>
      </c>
      <c r="M67" t="s">
        <v>1</v>
      </c>
      <c r="N67" t="s">
        <v>1</v>
      </c>
      <c r="O67" t="s">
        <v>1</v>
      </c>
      <c r="P67" t="s">
        <v>1</v>
      </c>
      <c r="Q67" t="s">
        <v>1</v>
      </c>
    </row>
    <row r="68" spans="1:18" x14ac:dyDescent="0.25">
      <c r="A68">
        <v>30</v>
      </c>
      <c r="B68" t="s">
        <v>713</v>
      </c>
      <c r="C68" t="s">
        <v>642</v>
      </c>
      <c r="D68" s="114" t="s">
        <v>0</v>
      </c>
      <c r="E68" t="s">
        <v>1</v>
      </c>
      <c r="F68" t="s">
        <v>1</v>
      </c>
      <c r="G68" t="s">
        <v>1</v>
      </c>
      <c r="H68">
        <v>0</v>
      </c>
      <c r="I68">
        <v>0</v>
      </c>
      <c r="J68">
        <v>0</v>
      </c>
      <c r="K68" t="s">
        <v>1</v>
      </c>
      <c r="L68" t="s">
        <v>1</v>
      </c>
      <c r="M68" t="s">
        <v>1</v>
      </c>
      <c r="N68" t="s">
        <v>1</v>
      </c>
      <c r="O68" t="s">
        <v>1</v>
      </c>
      <c r="P68" t="s">
        <v>1</v>
      </c>
      <c r="Q68" t="s">
        <v>1</v>
      </c>
    </row>
    <row r="69" spans="1:18" x14ac:dyDescent="0.25">
      <c r="A69">
        <v>31</v>
      </c>
      <c r="B69" t="s">
        <v>714</v>
      </c>
      <c r="C69" t="s">
        <v>642</v>
      </c>
      <c r="D69" s="114" t="s">
        <v>0</v>
      </c>
      <c r="E69" t="s">
        <v>1</v>
      </c>
      <c r="F69" t="s">
        <v>1</v>
      </c>
      <c r="G69" t="s">
        <v>1</v>
      </c>
      <c r="H69">
        <v>0</v>
      </c>
      <c r="I69">
        <v>1.06</v>
      </c>
      <c r="J69">
        <v>0</v>
      </c>
      <c r="K69">
        <v>1.06</v>
      </c>
      <c r="L69" t="s">
        <v>1</v>
      </c>
      <c r="M69" t="s">
        <v>1</v>
      </c>
      <c r="N69" t="s">
        <v>1</v>
      </c>
      <c r="O69" t="s">
        <v>1</v>
      </c>
      <c r="P69" t="s">
        <v>1</v>
      </c>
      <c r="Q69" t="s">
        <v>1</v>
      </c>
    </row>
    <row r="70" spans="1:18" x14ac:dyDescent="0.25">
      <c r="A70">
        <v>32</v>
      </c>
      <c r="B70" t="s">
        <v>715</v>
      </c>
      <c r="C70" t="s">
        <v>642</v>
      </c>
      <c r="D70" s="114" t="s">
        <v>0</v>
      </c>
      <c r="E70" t="s">
        <v>1</v>
      </c>
      <c r="F70" t="s">
        <v>1</v>
      </c>
      <c r="G70" t="s">
        <v>1</v>
      </c>
      <c r="H70">
        <v>0</v>
      </c>
      <c r="I70">
        <v>1.276</v>
      </c>
      <c r="J70">
        <v>0</v>
      </c>
      <c r="K70">
        <v>1.276</v>
      </c>
      <c r="L70" t="s">
        <v>1</v>
      </c>
      <c r="M70" t="s">
        <v>1</v>
      </c>
      <c r="N70" t="s">
        <v>1</v>
      </c>
      <c r="O70" t="s">
        <v>1</v>
      </c>
      <c r="P70" t="s">
        <v>1</v>
      </c>
      <c r="Q70" t="s">
        <v>1</v>
      </c>
    </row>
    <row r="71" spans="1:18" x14ac:dyDescent="0.25">
      <c r="A71">
        <v>33</v>
      </c>
      <c r="B71" t="s">
        <v>716</v>
      </c>
      <c r="C71" t="s">
        <v>642</v>
      </c>
      <c r="D71" s="114" t="s">
        <v>0</v>
      </c>
      <c r="E71" t="s">
        <v>1</v>
      </c>
      <c r="F71" t="s">
        <v>1</v>
      </c>
      <c r="G71" t="s">
        <v>1</v>
      </c>
      <c r="H71">
        <v>3.637</v>
      </c>
      <c r="I71">
        <v>2.2709999999999999</v>
      </c>
      <c r="J71">
        <v>0.114</v>
      </c>
      <c r="K71">
        <v>6.0220000000000002</v>
      </c>
      <c r="L71" t="s">
        <v>1</v>
      </c>
      <c r="M71" t="s">
        <v>1</v>
      </c>
      <c r="N71" t="s">
        <v>1</v>
      </c>
      <c r="O71" t="s">
        <v>1</v>
      </c>
      <c r="P71" t="s">
        <v>1</v>
      </c>
      <c r="Q71" t="s">
        <v>1</v>
      </c>
    </row>
    <row r="72" spans="1:18" x14ac:dyDescent="0.25">
      <c r="A72">
        <v>34</v>
      </c>
      <c r="B72" t="s">
        <v>717</v>
      </c>
      <c r="C72" t="s">
        <v>642</v>
      </c>
      <c r="D72" s="114" t="s">
        <v>0</v>
      </c>
      <c r="E72" t="s">
        <v>1</v>
      </c>
      <c r="F72" t="s">
        <v>1</v>
      </c>
      <c r="G72" t="s">
        <v>1</v>
      </c>
      <c r="H72">
        <v>3.637</v>
      </c>
      <c r="I72">
        <v>2.2709999999999999</v>
      </c>
      <c r="J72">
        <v>0.114</v>
      </c>
      <c r="K72">
        <v>6.0220000000000002</v>
      </c>
      <c r="L72" t="s">
        <v>1</v>
      </c>
      <c r="M72" t="s">
        <v>1</v>
      </c>
      <c r="N72" t="s">
        <v>1</v>
      </c>
      <c r="O72" t="s">
        <v>1</v>
      </c>
      <c r="P72" t="s">
        <v>1</v>
      </c>
      <c r="Q72" t="s">
        <v>1</v>
      </c>
    </row>
    <row r="73" spans="1:18" x14ac:dyDescent="0.25">
      <c r="A73">
        <v>35</v>
      </c>
      <c r="B73" t="s">
        <v>718</v>
      </c>
      <c r="C73" t="s">
        <v>642</v>
      </c>
      <c r="D73" s="114" t="s">
        <v>0</v>
      </c>
      <c r="E73" t="s">
        <v>1</v>
      </c>
      <c r="F73" t="s">
        <v>1</v>
      </c>
      <c r="G73" t="s">
        <v>1</v>
      </c>
      <c r="H73">
        <v>3.5710000000000002</v>
      </c>
      <c r="I73">
        <v>2.2290000000000001</v>
      </c>
      <c r="J73">
        <v>0.112</v>
      </c>
      <c r="K73">
        <v>5.9119999999999999</v>
      </c>
      <c r="L73" t="s">
        <v>1</v>
      </c>
      <c r="M73" t="s">
        <v>1</v>
      </c>
      <c r="N73" t="s">
        <v>1</v>
      </c>
      <c r="O73" t="s">
        <v>1</v>
      </c>
      <c r="P73" t="s">
        <v>1</v>
      </c>
      <c r="Q73" t="s">
        <v>1</v>
      </c>
    </row>
    <row r="74" spans="1:18" x14ac:dyDescent="0.25">
      <c r="A74">
        <v>36</v>
      </c>
      <c r="B74" t="s">
        <v>719</v>
      </c>
      <c r="C74" t="s">
        <v>642</v>
      </c>
      <c r="D74" s="114" t="s">
        <v>0</v>
      </c>
      <c r="E74" t="s">
        <v>1</v>
      </c>
      <c r="F74" t="s">
        <v>1</v>
      </c>
      <c r="G74" t="s">
        <v>1</v>
      </c>
      <c r="H74">
        <v>3.637</v>
      </c>
      <c r="I74">
        <v>2.2709999999999999</v>
      </c>
      <c r="J74">
        <v>0.114</v>
      </c>
      <c r="K74">
        <v>6.0220000000000002</v>
      </c>
      <c r="L74" t="s">
        <v>1</v>
      </c>
      <c r="M74" t="s">
        <v>1</v>
      </c>
      <c r="N74" t="s">
        <v>1</v>
      </c>
      <c r="O74" t="s">
        <v>1</v>
      </c>
      <c r="P74" t="s">
        <v>1</v>
      </c>
      <c r="Q74" t="s">
        <v>1</v>
      </c>
    </row>
    <row r="75" spans="1:18" x14ac:dyDescent="0.25">
      <c r="A75">
        <v>37</v>
      </c>
      <c r="B75" t="s">
        <v>720</v>
      </c>
      <c r="C75" t="s">
        <v>642</v>
      </c>
      <c r="D75" s="114" t="s">
        <v>0</v>
      </c>
      <c r="E75" t="s">
        <v>1</v>
      </c>
      <c r="F75" t="s">
        <v>368</v>
      </c>
      <c r="G75" t="s">
        <v>369</v>
      </c>
      <c r="H75" t="s">
        <v>640</v>
      </c>
      <c r="I75" t="s">
        <v>641</v>
      </c>
      <c r="J75" t="s">
        <v>1</v>
      </c>
      <c r="K75">
        <v>8.3919999999999995</v>
      </c>
      <c r="L75" t="s">
        <v>1</v>
      </c>
      <c r="M75" t="s">
        <v>1</v>
      </c>
      <c r="N75" t="s">
        <v>1</v>
      </c>
      <c r="O75" t="s">
        <v>1</v>
      </c>
      <c r="P75" t="s">
        <v>1</v>
      </c>
      <c r="Q75" t="s">
        <v>1</v>
      </c>
    </row>
    <row r="76" spans="1:18" x14ac:dyDescent="0.25">
      <c r="A76">
        <v>38</v>
      </c>
      <c r="B76" t="s">
        <v>721</v>
      </c>
      <c r="C76" t="s">
        <v>642</v>
      </c>
      <c r="D76" s="114" t="s">
        <v>0</v>
      </c>
      <c r="E76" t="s">
        <v>1</v>
      </c>
      <c r="F76">
        <v>8.15</v>
      </c>
      <c r="G76">
        <v>8.16</v>
      </c>
      <c r="H76">
        <v>7.88</v>
      </c>
      <c r="I76">
        <v>8.39</v>
      </c>
      <c r="J76" t="s">
        <v>1</v>
      </c>
      <c r="K76" t="s">
        <v>1</v>
      </c>
      <c r="L76" t="s">
        <v>1</v>
      </c>
      <c r="M76" t="s">
        <v>1</v>
      </c>
      <c r="N76" t="s">
        <v>1</v>
      </c>
      <c r="O76" t="s">
        <v>1</v>
      </c>
      <c r="P76" t="s">
        <v>1</v>
      </c>
      <c r="Q76" t="s">
        <v>1</v>
      </c>
    </row>
    <row r="77" spans="1:18" x14ac:dyDescent="0.25">
      <c r="A77">
        <v>1</v>
      </c>
      <c r="B77" t="s">
        <v>722</v>
      </c>
      <c r="C77" t="s">
        <v>644</v>
      </c>
      <c r="D77" s="114" t="s">
        <v>0</v>
      </c>
      <c r="E77" t="s">
        <v>1</v>
      </c>
      <c r="F77" t="s">
        <v>1</v>
      </c>
      <c r="G77" t="s">
        <v>1</v>
      </c>
      <c r="H77" t="s">
        <v>1</v>
      </c>
      <c r="I77" t="s">
        <v>1</v>
      </c>
      <c r="J77" t="s">
        <v>1</v>
      </c>
      <c r="K77" t="s">
        <v>1</v>
      </c>
      <c r="L77" t="s">
        <v>1</v>
      </c>
      <c r="M77" t="s">
        <v>1</v>
      </c>
      <c r="N77" t="s">
        <v>1</v>
      </c>
      <c r="O77" t="s">
        <v>1</v>
      </c>
      <c r="P77" t="s">
        <v>1</v>
      </c>
      <c r="Q77" t="s">
        <v>1</v>
      </c>
      <c r="R77" t="s">
        <v>645</v>
      </c>
    </row>
    <row r="78" spans="1:18" x14ac:dyDescent="0.25">
      <c r="A78">
        <v>2</v>
      </c>
      <c r="B78" t="s">
        <v>723</v>
      </c>
      <c r="C78" t="s">
        <v>644</v>
      </c>
      <c r="D78" s="114" t="s">
        <v>0</v>
      </c>
      <c r="E78" t="s">
        <v>2</v>
      </c>
      <c r="F78" t="s">
        <v>1</v>
      </c>
      <c r="G78" t="s">
        <v>1</v>
      </c>
      <c r="H78" t="s">
        <v>1</v>
      </c>
      <c r="I78" t="s">
        <v>1</v>
      </c>
      <c r="J78" t="s">
        <v>1</v>
      </c>
      <c r="K78" t="s">
        <v>1</v>
      </c>
      <c r="L78" t="s">
        <v>1</v>
      </c>
      <c r="M78" t="s">
        <v>1</v>
      </c>
      <c r="N78" t="s">
        <v>1</v>
      </c>
      <c r="O78" t="s">
        <v>1</v>
      </c>
      <c r="P78" t="s">
        <v>1</v>
      </c>
      <c r="Q78" t="s">
        <v>1</v>
      </c>
    </row>
    <row r="79" spans="1:18" x14ac:dyDescent="0.25">
      <c r="A79">
        <v>3</v>
      </c>
      <c r="B79" t="s">
        <v>724</v>
      </c>
      <c r="C79" t="s">
        <v>644</v>
      </c>
      <c r="D79" s="114" t="s">
        <v>0</v>
      </c>
      <c r="E79" t="s">
        <v>3</v>
      </c>
      <c r="F79" t="s">
        <v>1</v>
      </c>
      <c r="G79" t="s">
        <v>1</v>
      </c>
      <c r="H79" t="s">
        <v>1</v>
      </c>
      <c r="I79" t="s">
        <v>1</v>
      </c>
      <c r="J79" t="s">
        <v>1</v>
      </c>
      <c r="K79" t="s">
        <v>1</v>
      </c>
      <c r="L79" t="s">
        <v>1</v>
      </c>
      <c r="M79" t="s">
        <v>1</v>
      </c>
      <c r="N79" t="s">
        <v>1</v>
      </c>
      <c r="O79" t="s">
        <v>1</v>
      </c>
      <c r="P79" t="s">
        <v>1</v>
      </c>
      <c r="Q79" t="s">
        <v>1</v>
      </c>
    </row>
    <row r="80" spans="1:18" x14ac:dyDescent="0.25">
      <c r="A80">
        <v>4</v>
      </c>
      <c r="B80" t="s">
        <v>725</v>
      </c>
      <c r="C80" t="s">
        <v>644</v>
      </c>
      <c r="D80" s="114">
        <v>13</v>
      </c>
      <c r="E80" t="s">
        <v>1</v>
      </c>
      <c r="F80" t="s">
        <v>1</v>
      </c>
      <c r="G80" t="s">
        <v>1</v>
      </c>
      <c r="H80" t="s">
        <v>1</v>
      </c>
      <c r="I80" t="s">
        <v>1</v>
      </c>
      <c r="J80" t="s">
        <v>1</v>
      </c>
      <c r="K80" t="s">
        <v>1</v>
      </c>
      <c r="L80" t="s">
        <v>1</v>
      </c>
      <c r="M80" t="s">
        <v>1</v>
      </c>
      <c r="N80" t="s">
        <v>1</v>
      </c>
      <c r="O80" t="s">
        <v>1</v>
      </c>
      <c r="P80" t="s">
        <v>1</v>
      </c>
      <c r="Q80" t="s">
        <v>1</v>
      </c>
    </row>
    <row r="81" spans="1:17" x14ac:dyDescent="0.25">
      <c r="A81">
        <v>5</v>
      </c>
      <c r="B81" t="s">
        <v>726</v>
      </c>
      <c r="C81" t="s">
        <v>644</v>
      </c>
      <c r="D81" s="114">
        <v>14</v>
      </c>
      <c r="E81" t="s">
        <v>1</v>
      </c>
      <c r="F81" t="s">
        <v>1</v>
      </c>
      <c r="G81" t="s">
        <v>1</v>
      </c>
      <c r="H81" t="s">
        <v>1</v>
      </c>
      <c r="I81" t="s">
        <v>1</v>
      </c>
      <c r="J81" t="s">
        <v>1</v>
      </c>
      <c r="K81" t="s">
        <v>1</v>
      </c>
      <c r="L81" t="s">
        <v>1</v>
      </c>
      <c r="M81" t="s">
        <v>1</v>
      </c>
      <c r="N81" t="s">
        <v>1</v>
      </c>
      <c r="O81" t="s">
        <v>1</v>
      </c>
      <c r="P81" t="s">
        <v>1</v>
      </c>
      <c r="Q81" t="s">
        <v>1</v>
      </c>
    </row>
    <row r="82" spans="1:17" x14ac:dyDescent="0.25">
      <c r="A82">
        <v>6</v>
      </c>
      <c r="B82" t="s">
        <v>727</v>
      </c>
      <c r="C82" t="s">
        <v>644</v>
      </c>
      <c r="D82" s="114">
        <v>15</v>
      </c>
      <c r="E82" t="s">
        <v>1</v>
      </c>
      <c r="F82" t="s">
        <v>1</v>
      </c>
      <c r="G82" t="s">
        <v>1</v>
      </c>
      <c r="H82" t="s">
        <v>1</v>
      </c>
      <c r="I82" t="s">
        <v>1</v>
      </c>
      <c r="J82" t="s">
        <v>1</v>
      </c>
      <c r="K82" t="s">
        <v>1</v>
      </c>
      <c r="L82" t="s">
        <v>1</v>
      </c>
      <c r="M82" t="s">
        <v>1</v>
      </c>
      <c r="N82" t="s">
        <v>1</v>
      </c>
      <c r="O82" t="s">
        <v>1</v>
      </c>
      <c r="P82" t="s">
        <v>1</v>
      </c>
      <c r="Q82" t="s">
        <v>1</v>
      </c>
    </row>
    <row r="83" spans="1:17" x14ac:dyDescent="0.25">
      <c r="A83">
        <v>7</v>
      </c>
      <c r="B83" t="s">
        <v>728</v>
      </c>
      <c r="C83" t="s">
        <v>644</v>
      </c>
      <c r="D83" s="114">
        <v>16</v>
      </c>
      <c r="E83" t="s">
        <v>1</v>
      </c>
      <c r="F83" t="s">
        <v>1</v>
      </c>
      <c r="G83" t="s">
        <v>1</v>
      </c>
      <c r="H83" t="s">
        <v>1</v>
      </c>
      <c r="I83" t="s">
        <v>1</v>
      </c>
      <c r="J83" t="s">
        <v>1</v>
      </c>
      <c r="K83" t="s">
        <v>1</v>
      </c>
      <c r="L83" t="s">
        <v>1</v>
      </c>
      <c r="M83" t="s">
        <v>1</v>
      </c>
      <c r="N83" t="s">
        <v>1</v>
      </c>
      <c r="O83" t="s">
        <v>1</v>
      </c>
      <c r="P83" t="s">
        <v>1</v>
      </c>
      <c r="Q83" t="s">
        <v>1</v>
      </c>
    </row>
    <row r="84" spans="1:17" x14ac:dyDescent="0.25">
      <c r="A84">
        <v>8</v>
      </c>
      <c r="B84" t="s">
        <v>729</v>
      </c>
      <c r="C84" t="s">
        <v>644</v>
      </c>
      <c r="D84" s="114">
        <v>17</v>
      </c>
      <c r="E84">
        <v>13</v>
      </c>
      <c r="F84" t="s">
        <v>1</v>
      </c>
      <c r="G84" t="s">
        <v>1</v>
      </c>
      <c r="H84" t="s">
        <v>1</v>
      </c>
      <c r="I84" t="s">
        <v>1</v>
      </c>
      <c r="J84" t="s">
        <v>1</v>
      </c>
      <c r="K84" t="s">
        <v>1</v>
      </c>
      <c r="L84" t="s">
        <v>1</v>
      </c>
      <c r="M84" t="s">
        <v>1</v>
      </c>
      <c r="N84" t="s">
        <v>1</v>
      </c>
      <c r="O84" t="s">
        <v>1</v>
      </c>
      <c r="P84" t="s">
        <v>1</v>
      </c>
      <c r="Q84" t="s">
        <v>1</v>
      </c>
    </row>
    <row r="85" spans="1:17" x14ac:dyDescent="0.25">
      <c r="A85">
        <v>9</v>
      </c>
      <c r="B85" t="s">
        <v>730</v>
      </c>
      <c r="C85" t="s">
        <v>644</v>
      </c>
      <c r="D85" s="114" t="s">
        <v>4</v>
      </c>
      <c r="E85">
        <v>13</v>
      </c>
      <c r="F85" t="s">
        <v>1</v>
      </c>
      <c r="G85" t="s">
        <v>1</v>
      </c>
      <c r="H85" t="s">
        <v>1</v>
      </c>
      <c r="I85" t="s">
        <v>1</v>
      </c>
      <c r="J85" t="s">
        <v>1</v>
      </c>
      <c r="K85" t="s">
        <v>1</v>
      </c>
      <c r="L85" t="s">
        <v>1</v>
      </c>
      <c r="M85" t="s">
        <v>1</v>
      </c>
      <c r="N85" t="s">
        <v>1</v>
      </c>
      <c r="O85" t="s">
        <v>1</v>
      </c>
      <c r="P85" t="s">
        <v>1</v>
      </c>
      <c r="Q85" t="s">
        <v>1</v>
      </c>
    </row>
    <row r="86" spans="1:17" x14ac:dyDescent="0.25">
      <c r="A86">
        <v>10</v>
      </c>
      <c r="B86" t="s">
        <v>731</v>
      </c>
      <c r="C86" t="s">
        <v>644</v>
      </c>
      <c r="D86" s="114" t="s">
        <v>5</v>
      </c>
      <c r="E86" t="s">
        <v>1</v>
      </c>
      <c r="F86" t="s">
        <v>1</v>
      </c>
      <c r="G86" t="s">
        <v>1</v>
      </c>
      <c r="H86" t="s">
        <v>1</v>
      </c>
      <c r="I86" t="s">
        <v>1</v>
      </c>
      <c r="J86" t="s">
        <v>1</v>
      </c>
      <c r="K86" t="s">
        <v>1</v>
      </c>
      <c r="L86" t="s">
        <v>1</v>
      </c>
      <c r="M86" t="s">
        <v>1</v>
      </c>
      <c r="N86" t="s">
        <v>1</v>
      </c>
      <c r="O86" t="s">
        <v>1</v>
      </c>
      <c r="P86" t="s">
        <v>1</v>
      </c>
      <c r="Q86" t="s">
        <v>1</v>
      </c>
    </row>
    <row r="87" spans="1:17" x14ac:dyDescent="0.25">
      <c r="A87">
        <v>11</v>
      </c>
      <c r="B87" t="s">
        <v>732</v>
      </c>
      <c r="C87" t="s">
        <v>644</v>
      </c>
      <c r="D87" s="114" t="s">
        <v>0</v>
      </c>
      <c r="E87" t="s">
        <v>1</v>
      </c>
      <c r="F87" t="s">
        <v>1</v>
      </c>
      <c r="G87" t="s">
        <v>1</v>
      </c>
      <c r="H87" t="s">
        <v>1</v>
      </c>
      <c r="I87" t="s">
        <v>1</v>
      </c>
      <c r="J87" t="s">
        <v>1</v>
      </c>
      <c r="K87" t="s">
        <v>1</v>
      </c>
      <c r="L87" t="s">
        <v>1</v>
      </c>
      <c r="M87" t="s">
        <v>1</v>
      </c>
      <c r="N87" t="s">
        <v>1</v>
      </c>
      <c r="O87" t="s">
        <v>1</v>
      </c>
      <c r="P87" t="s">
        <v>1</v>
      </c>
      <c r="Q87" t="s">
        <v>1</v>
      </c>
    </row>
    <row r="88" spans="1:17" x14ac:dyDescent="0.25">
      <c r="A88">
        <v>12</v>
      </c>
      <c r="B88" t="s">
        <v>733</v>
      </c>
      <c r="C88" t="s">
        <v>644</v>
      </c>
      <c r="D88" s="114" t="s">
        <v>0</v>
      </c>
      <c r="E88" t="s">
        <v>1</v>
      </c>
      <c r="F88" t="s">
        <v>1</v>
      </c>
      <c r="G88" t="s">
        <v>1</v>
      </c>
      <c r="H88" t="s">
        <v>1</v>
      </c>
      <c r="I88" t="s">
        <v>1</v>
      </c>
      <c r="J88" t="s">
        <v>1</v>
      </c>
      <c r="K88" t="s">
        <v>1</v>
      </c>
      <c r="L88" t="s">
        <v>1</v>
      </c>
      <c r="M88" t="s">
        <v>1</v>
      </c>
      <c r="N88" t="s">
        <v>1</v>
      </c>
      <c r="O88" t="s">
        <v>1</v>
      </c>
      <c r="P88" t="s">
        <v>1</v>
      </c>
      <c r="Q88" t="s">
        <v>1</v>
      </c>
    </row>
    <row r="89" spans="1:17" x14ac:dyDescent="0.25">
      <c r="A89">
        <v>13</v>
      </c>
      <c r="B89" t="s">
        <v>734</v>
      </c>
      <c r="C89" t="s">
        <v>644</v>
      </c>
      <c r="D89" s="114" t="s">
        <v>0</v>
      </c>
      <c r="E89" t="s">
        <v>1</v>
      </c>
      <c r="F89" t="s">
        <v>1</v>
      </c>
      <c r="G89" t="s">
        <v>1</v>
      </c>
      <c r="H89" t="s">
        <v>1</v>
      </c>
      <c r="I89" t="s">
        <v>1</v>
      </c>
      <c r="J89" t="s">
        <v>1</v>
      </c>
      <c r="K89" t="s">
        <v>1</v>
      </c>
      <c r="L89" t="s">
        <v>1</v>
      </c>
      <c r="M89" t="s">
        <v>1</v>
      </c>
      <c r="N89" t="s">
        <v>1</v>
      </c>
      <c r="O89" t="s">
        <v>1</v>
      </c>
      <c r="P89" t="s">
        <v>1</v>
      </c>
      <c r="Q89" t="s">
        <v>1</v>
      </c>
    </row>
    <row r="90" spans="1:17" x14ac:dyDescent="0.25">
      <c r="A90">
        <v>14</v>
      </c>
      <c r="B90" t="s">
        <v>735</v>
      </c>
      <c r="C90" t="s">
        <v>644</v>
      </c>
      <c r="D90" s="114" t="s">
        <v>0</v>
      </c>
      <c r="E90" t="s">
        <v>1</v>
      </c>
      <c r="F90" t="s">
        <v>1</v>
      </c>
      <c r="G90" t="s">
        <v>1</v>
      </c>
      <c r="H90" t="s">
        <v>1</v>
      </c>
      <c r="I90" t="s">
        <v>1</v>
      </c>
      <c r="J90" t="s">
        <v>1</v>
      </c>
      <c r="K90" t="s">
        <v>1</v>
      </c>
      <c r="L90" t="s">
        <v>1</v>
      </c>
      <c r="M90" t="s">
        <v>1</v>
      </c>
      <c r="N90" t="s">
        <v>1</v>
      </c>
      <c r="O90" t="s">
        <v>1</v>
      </c>
      <c r="P90" t="s">
        <v>1</v>
      </c>
      <c r="Q90" t="s">
        <v>1</v>
      </c>
    </row>
    <row r="91" spans="1:17" x14ac:dyDescent="0.25">
      <c r="A91">
        <v>15</v>
      </c>
      <c r="B91" t="s">
        <v>736</v>
      </c>
      <c r="C91" t="s">
        <v>644</v>
      </c>
      <c r="D91" s="114" t="s">
        <v>0</v>
      </c>
      <c r="E91" t="s">
        <v>1</v>
      </c>
      <c r="F91" t="s">
        <v>1</v>
      </c>
      <c r="G91" t="s">
        <v>1</v>
      </c>
      <c r="H91" t="s">
        <v>1</v>
      </c>
      <c r="I91" t="s">
        <v>1</v>
      </c>
      <c r="J91" t="s">
        <v>1</v>
      </c>
      <c r="K91" t="s">
        <v>1</v>
      </c>
      <c r="L91" t="s">
        <v>1</v>
      </c>
      <c r="M91" t="s">
        <v>1</v>
      </c>
      <c r="N91" t="s">
        <v>1</v>
      </c>
      <c r="O91" t="s">
        <v>1</v>
      </c>
      <c r="P91" t="s">
        <v>1</v>
      </c>
      <c r="Q91" t="s">
        <v>1</v>
      </c>
    </row>
    <row r="92" spans="1:17" x14ac:dyDescent="0.25">
      <c r="A92">
        <v>16</v>
      </c>
      <c r="B92" t="s">
        <v>737</v>
      </c>
      <c r="C92" t="s">
        <v>644</v>
      </c>
      <c r="D92" s="114" t="s">
        <v>4</v>
      </c>
      <c r="E92" t="s">
        <v>1</v>
      </c>
      <c r="F92" t="s">
        <v>1</v>
      </c>
      <c r="G92" t="s">
        <v>1</v>
      </c>
      <c r="H92" t="s">
        <v>1</v>
      </c>
      <c r="I92" t="s">
        <v>1</v>
      </c>
      <c r="J92" t="s">
        <v>1</v>
      </c>
      <c r="K92" t="s">
        <v>1</v>
      </c>
      <c r="L92" t="s">
        <v>1</v>
      </c>
      <c r="M92" t="s">
        <v>1</v>
      </c>
      <c r="N92" t="s">
        <v>1</v>
      </c>
      <c r="O92" t="s">
        <v>1</v>
      </c>
      <c r="P92" t="s">
        <v>1</v>
      </c>
      <c r="Q92" t="s">
        <v>1</v>
      </c>
    </row>
    <row r="93" spans="1:17" x14ac:dyDescent="0.25">
      <c r="A93">
        <v>17</v>
      </c>
      <c r="B93" t="s">
        <v>738</v>
      </c>
      <c r="C93" t="s">
        <v>644</v>
      </c>
      <c r="D93" s="114" t="s">
        <v>5</v>
      </c>
      <c r="E93" t="s">
        <v>1</v>
      </c>
      <c r="F93" t="s">
        <v>1</v>
      </c>
      <c r="G93" t="s">
        <v>1</v>
      </c>
      <c r="H93" t="s">
        <v>1</v>
      </c>
      <c r="I93" t="s">
        <v>1</v>
      </c>
      <c r="J93" t="s">
        <v>1</v>
      </c>
      <c r="K93" t="s">
        <v>1</v>
      </c>
      <c r="L93" t="s">
        <v>1</v>
      </c>
      <c r="M93" t="s">
        <v>1</v>
      </c>
      <c r="N93" t="s">
        <v>1</v>
      </c>
      <c r="O93" t="s">
        <v>1</v>
      </c>
      <c r="P93" t="s">
        <v>1</v>
      </c>
      <c r="Q93" t="s">
        <v>1</v>
      </c>
    </row>
    <row r="94" spans="1:17" x14ac:dyDescent="0.25">
      <c r="A94">
        <v>18</v>
      </c>
      <c r="B94" t="s">
        <v>739</v>
      </c>
      <c r="C94" t="s">
        <v>644</v>
      </c>
      <c r="D94" s="114" t="s">
        <v>0</v>
      </c>
      <c r="E94" t="s">
        <v>1</v>
      </c>
      <c r="F94" t="s">
        <v>1</v>
      </c>
      <c r="G94" t="s">
        <v>1</v>
      </c>
      <c r="H94" t="s">
        <v>1</v>
      </c>
      <c r="I94" t="s">
        <v>1</v>
      </c>
      <c r="J94" t="s">
        <v>1</v>
      </c>
      <c r="K94" t="s">
        <v>1</v>
      </c>
      <c r="L94" t="s">
        <v>1</v>
      </c>
      <c r="M94" t="s">
        <v>1</v>
      </c>
      <c r="N94" t="s">
        <v>1</v>
      </c>
      <c r="O94" t="s">
        <v>1</v>
      </c>
      <c r="P94" t="s">
        <v>1</v>
      </c>
      <c r="Q94" t="s">
        <v>1</v>
      </c>
    </row>
    <row r="95" spans="1:17" x14ac:dyDescent="0.25">
      <c r="A95">
        <v>19</v>
      </c>
      <c r="B95" t="s">
        <v>740</v>
      </c>
      <c r="C95" t="s">
        <v>644</v>
      </c>
      <c r="D95" s="114" t="s">
        <v>0</v>
      </c>
      <c r="E95" t="s">
        <v>1</v>
      </c>
      <c r="F95" t="s">
        <v>1</v>
      </c>
      <c r="G95" t="s">
        <v>1</v>
      </c>
      <c r="H95" t="s">
        <v>1</v>
      </c>
      <c r="I95" t="s">
        <v>1</v>
      </c>
      <c r="J95" t="s">
        <v>1</v>
      </c>
      <c r="K95" t="s">
        <v>1</v>
      </c>
      <c r="L95" t="s">
        <v>1</v>
      </c>
      <c r="M95" t="s">
        <v>1</v>
      </c>
      <c r="N95" t="s">
        <v>1</v>
      </c>
      <c r="O95" t="s">
        <v>1</v>
      </c>
      <c r="P95" t="s">
        <v>1</v>
      </c>
      <c r="Q95" t="s">
        <v>1</v>
      </c>
    </row>
    <row r="96" spans="1:17" x14ac:dyDescent="0.25">
      <c r="A96">
        <v>20</v>
      </c>
      <c r="B96" t="s">
        <v>741</v>
      </c>
      <c r="C96" t="s">
        <v>644</v>
      </c>
      <c r="D96" s="114" t="s">
        <v>0</v>
      </c>
      <c r="E96" t="s">
        <v>1</v>
      </c>
      <c r="F96" t="s">
        <v>1</v>
      </c>
      <c r="G96" t="s">
        <v>1</v>
      </c>
      <c r="H96" t="s">
        <v>1</v>
      </c>
      <c r="I96" t="s">
        <v>1</v>
      </c>
      <c r="J96" t="s">
        <v>1</v>
      </c>
      <c r="K96" t="s">
        <v>1</v>
      </c>
      <c r="L96" t="s">
        <v>1</v>
      </c>
      <c r="M96" t="s">
        <v>1</v>
      </c>
      <c r="N96" t="s">
        <v>1</v>
      </c>
      <c r="O96" t="s">
        <v>1</v>
      </c>
      <c r="P96" t="s">
        <v>1</v>
      </c>
      <c r="Q96" t="s">
        <v>1</v>
      </c>
    </row>
    <row r="97" spans="1:17" x14ac:dyDescent="0.25">
      <c r="A97">
        <v>21</v>
      </c>
      <c r="B97" t="s">
        <v>742</v>
      </c>
      <c r="C97" t="s">
        <v>644</v>
      </c>
      <c r="D97" s="114" t="s">
        <v>0</v>
      </c>
      <c r="E97" t="s">
        <v>1</v>
      </c>
      <c r="F97" t="s">
        <v>1</v>
      </c>
      <c r="G97" t="s">
        <v>1</v>
      </c>
      <c r="H97" t="s">
        <v>1</v>
      </c>
      <c r="I97" t="s">
        <v>1</v>
      </c>
      <c r="J97" t="s">
        <v>1</v>
      </c>
      <c r="K97" t="s">
        <v>1</v>
      </c>
      <c r="L97" t="s">
        <v>1</v>
      </c>
      <c r="M97" t="s">
        <v>1</v>
      </c>
      <c r="N97" t="s">
        <v>1</v>
      </c>
      <c r="O97" t="s">
        <v>1</v>
      </c>
      <c r="P97" t="s">
        <v>1</v>
      </c>
      <c r="Q97" t="s">
        <v>1</v>
      </c>
    </row>
    <row r="98" spans="1:17" x14ac:dyDescent="0.25">
      <c r="A98">
        <v>22</v>
      </c>
      <c r="B98" t="s">
        <v>743</v>
      </c>
      <c r="C98" t="s">
        <v>644</v>
      </c>
      <c r="D98" s="114" t="s">
        <v>0</v>
      </c>
      <c r="E98" t="s">
        <v>1</v>
      </c>
      <c r="F98" t="s">
        <v>1</v>
      </c>
      <c r="G98" t="s">
        <v>1</v>
      </c>
      <c r="H98" t="s">
        <v>1</v>
      </c>
      <c r="I98" t="s">
        <v>1</v>
      </c>
      <c r="J98" t="s">
        <v>1</v>
      </c>
      <c r="K98" t="s">
        <v>1</v>
      </c>
      <c r="L98" t="s">
        <v>1</v>
      </c>
      <c r="M98" t="s">
        <v>1</v>
      </c>
      <c r="N98" t="s">
        <v>1</v>
      </c>
      <c r="O98" t="s">
        <v>1</v>
      </c>
      <c r="P98" t="s">
        <v>1</v>
      </c>
      <c r="Q98" t="s">
        <v>1</v>
      </c>
    </row>
    <row r="99" spans="1:17" x14ac:dyDescent="0.25">
      <c r="A99">
        <v>23</v>
      </c>
      <c r="B99" t="s">
        <v>744</v>
      </c>
      <c r="C99" t="s">
        <v>644</v>
      </c>
      <c r="D99" s="114" t="s">
        <v>4</v>
      </c>
      <c r="E99" t="s">
        <v>1</v>
      </c>
      <c r="F99" t="s">
        <v>1</v>
      </c>
      <c r="G99" t="s">
        <v>1</v>
      </c>
      <c r="H99" t="s">
        <v>1</v>
      </c>
      <c r="I99" t="s">
        <v>1</v>
      </c>
      <c r="J99" t="s">
        <v>1</v>
      </c>
      <c r="K99" t="s">
        <v>1</v>
      </c>
      <c r="L99" t="s">
        <v>1</v>
      </c>
      <c r="M99" t="s">
        <v>1</v>
      </c>
      <c r="N99" t="s">
        <v>1</v>
      </c>
      <c r="O99" t="s">
        <v>1</v>
      </c>
      <c r="P99" t="s">
        <v>1</v>
      </c>
      <c r="Q99" t="s">
        <v>1</v>
      </c>
    </row>
    <row r="100" spans="1:17" x14ac:dyDescent="0.25">
      <c r="A100">
        <v>24</v>
      </c>
      <c r="B100" t="s">
        <v>745</v>
      </c>
      <c r="C100" t="s">
        <v>644</v>
      </c>
      <c r="D100" s="114" t="s">
        <v>5</v>
      </c>
      <c r="E100" t="s">
        <v>1</v>
      </c>
      <c r="F100" t="s">
        <v>1</v>
      </c>
      <c r="G100" t="s">
        <v>1</v>
      </c>
      <c r="H100" t="s">
        <v>1</v>
      </c>
      <c r="I100" t="s">
        <v>1</v>
      </c>
      <c r="J100" t="s">
        <v>1</v>
      </c>
      <c r="K100" t="s">
        <v>1</v>
      </c>
      <c r="L100" t="s">
        <v>1</v>
      </c>
      <c r="M100" t="s">
        <v>1</v>
      </c>
      <c r="N100" t="s">
        <v>1</v>
      </c>
      <c r="O100" t="s">
        <v>1</v>
      </c>
      <c r="P100" t="s">
        <v>1</v>
      </c>
      <c r="Q100" t="s">
        <v>1</v>
      </c>
    </row>
    <row r="101" spans="1:17" x14ac:dyDescent="0.25">
      <c r="A101">
        <v>25</v>
      </c>
      <c r="B101" t="s">
        <v>746</v>
      </c>
      <c r="C101" t="s">
        <v>644</v>
      </c>
      <c r="D101" s="114" t="s">
        <v>0</v>
      </c>
      <c r="E101" t="s">
        <v>1</v>
      </c>
      <c r="F101" t="s">
        <v>1</v>
      </c>
      <c r="G101" t="s">
        <v>1</v>
      </c>
      <c r="H101" t="s">
        <v>1</v>
      </c>
      <c r="I101" t="s">
        <v>1</v>
      </c>
      <c r="J101" t="s">
        <v>1</v>
      </c>
      <c r="K101" t="s">
        <v>1</v>
      </c>
      <c r="L101" t="s">
        <v>1</v>
      </c>
      <c r="M101" t="s">
        <v>1</v>
      </c>
      <c r="N101" t="s">
        <v>1</v>
      </c>
      <c r="O101" t="s">
        <v>1</v>
      </c>
      <c r="P101" t="s">
        <v>1</v>
      </c>
      <c r="Q101" t="s">
        <v>1</v>
      </c>
    </row>
    <row r="102" spans="1:17" x14ac:dyDescent="0.25">
      <c r="A102">
        <v>26</v>
      </c>
      <c r="B102" t="s">
        <v>747</v>
      </c>
      <c r="C102" t="s">
        <v>644</v>
      </c>
      <c r="D102" s="114" t="s">
        <v>0</v>
      </c>
      <c r="E102" t="s">
        <v>1</v>
      </c>
      <c r="F102" t="s">
        <v>1</v>
      </c>
      <c r="G102" t="s">
        <v>1</v>
      </c>
      <c r="H102" t="s">
        <v>1</v>
      </c>
      <c r="I102" t="s">
        <v>1</v>
      </c>
      <c r="J102" t="s">
        <v>1</v>
      </c>
      <c r="K102" t="s">
        <v>1</v>
      </c>
      <c r="L102" t="s">
        <v>1</v>
      </c>
      <c r="M102" t="s">
        <v>1</v>
      </c>
      <c r="N102" t="s">
        <v>1</v>
      </c>
      <c r="O102" t="s">
        <v>1</v>
      </c>
      <c r="P102" t="s">
        <v>1</v>
      </c>
      <c r="Q102" t="s">
        <v>1</v>
      </c>
    </row>
    <row r="103" spans="1:17" x14ac:dyDescent="0.25">
      <c r="A103">
        <v>27</v>
      </c>
      <c r="B103" t="s">
        <v>748</v>
      </c>
      <c r="C103" t="s">
        <v>644</v>
      </c>
      <c r="D103" s="114" t="s">
        <v>0</v>
      </c>
      <c r="E103" t="s">
        <v>1</v>
      </c>
      <c r="F103" t="s">
        <v>1</v>
      </c>
      <c r="G103" t="s">
        <v>1</v>
      </c>
      <c r="H103" t="s">
        <v>1</v>
      </c>
      <c r="I103">
        <v>171</v>
      </c>
      <c r="J103" t="s">
        <v>1</v>
      </c>
      <c r="K103" t="s">
        <v>1</v>
      </c>
      <c r="L103" t="s">
        <v>1</v>
      </c>
      <c r="M103" t="s">
        <v>1</v>
      </c>
      <c r="N103" t="s">
        <v>1</v>
      </c>
      <c r="O103" t="s">
        <v>1</v>
      </c>
      <c r="P103" t="s">
        <v>1</v>
      </c>
      <c r="Q103" t="s">
        <v>1</v>
      </c>
    </row>
    <row r="104" spans="1:17" x14ac:dyDescent="0.25">
      <c r="A104">
        <v>28</v>
      </c>
      <c r="B104" t="s">
        <v>749</v>
      </c>
      <c r="C104" t="s">
        <v>644</v>
      </c>
      <c r="D104" s="114" t="s">
        <v>0</v>
      </c>
      <c r="E104" t="s">
        <v>1</v>
      </c>
      <c r="F104" t="s">
        <v>1</v>
      </c>
      <c r="G104" t="s">
        <v>1</v>
      </c>
      <c r="H104" t="s">
        <v>1</v>
      </c>
      <c r="I104">
        <v>171</v>
      </c>
      <c r="J104" t="s">
        <v>1</v>
      </c>
      <c r="K104" t="s">
        <v>1</v>
      </c>
      <c r="L104" t="s">
        <v>1</v>
      </c>
      <c r="M104" t="s">
        <v>1</v>
      </c>
      <c r="N104" t="s">
        <v>1</v>
      </c>
      <c r="O104" t="s">
        <v>1</v>
      </c>
      <c r="P104" t="s">
        <v>1</v>
      </c>
      <c r="Q104" t="s">
        <v>1</v>
      </c>
    </row>
    <row r="105" spans="1:17" x14ac:dyDescent="0.25">
      <c r="A105">
        <v>29</v>
      </c>
      <c r="B105" t="s">
        <v>750</v>
      </c>
      <c r="C105" t="s">
        <v>644</v>
      </c>
      <c r="D105" s="114" t="s">
        <v>0</v>
      </c>
      <c r="E105" t="s">
        <v>1</v>
      </c>
      <c r="F105" t="s">
        <v>1</v>
      </c>
      <c r="G105" t="s">
        <v>1</v>
      </c>
      <c r="H105">
        <v>591</v>
      </c>
      <c r="I105">
        <v>361</v>
      </c>
      <c r="J105">
        <v>15</v>
      </c>
      <c r="K105" t="s">
        <v>1</v>
      </c>
      <c r="L105" t="s">
        <v>1</v>
      </c>
      <c r="M105" t="s">
        <v>1</v>
      </c>
      <c r="N105" t="s">
        <v>1</v>
      </c>
      <c r="O105" t="s">
        <v>1</v>
      </c>
      <c r="P105" t="s">
        <v>1</v>
      </c>
      <c r="Q105" t="s">
        <v>1</v>
      </c>
    </row>
    <row r="106" spans="1:17" x14ac:dyDescent="0.25">
      <c r="A106">
        <v>30</v>
      </c>
      <c r="B106" t="s">
        <v>751</v>
      </c>
      <c r="C106" t="s">
        <v>644</v>
      </c>
      <c r="D106" s="114" t="s">
        <v>0</v>
      </c>
      <c r="E106" t="s">
        <v>1</v>
      </c>
      <c r="F106" t="s">
        <v>1</v>
      </c>
      <c r="G106" t="s">
        <v>1</v>
      </c>
      <c r="H106">
        <v>0</v>
      </c>
      <c r="I106">
        <v>0</v>
      </c>
      <c r="J106">
        <v>0</v>
      </c>
      <c r="K106" t="s">
        <v>1</v>
      </c>
      <c r="L106" t="s">
        <v>1</v>
      </c>
      <c r="M106" t="s">
        <v>1</v>
      </c>
      <c r="N106" t="s">
        <v>1</v>
      </c>
      <c r="O106" t="s">
        <v>1</v>
      </c>
      <c r="P106" t="s">
        <v>1</v>
      </c>
      <c r="Q106" t="s">
        <v>1</v>
      </c>
    </row>
    <row r="107" spans="1:17" x14ac:dyDescent="0.25">
      <c r="A107">
        <v>31</v>
      </c>
      <c r="B107" t="s">
        <v>752</v>
      </c>
      <c r="C107" t="s">
        <v>644</v>
      </c>
      <c r="D107" s="114" t="s">
        <v>0</v>
      </c>
      <c r="E107" t="s">
        <v>1</v>
      </c>
      <c r="F107" t="s">
        <v>1</v>
      </c>
      <c r="G107" t="s">
        <v>1</v>
      </c>
      <c r="H107">
        <v>0</v>
      </c>
      <c r="I107">
        <v>1.3149999999999999</v>
      </c>
      <c r="J107">
        <v>0</v>
      </c>
      <c r="K107">
        <v>1.3149999999999999</v>
      </c>
      <c r="L107" t="s">
        <v>1</v>
      </c>
      <c r="M107" t="s">
        <v>1</v>
      </c>
      <c r="N107" t="s">
        <v>1</v>
      </c>
      <c r="O107" t="s">
        <v>1</v>
      </c>
      <c r="P107" t="s">
        <v>1</v>
      </c>
      <c r="Q107" t="s">
        <v>1</v>
      </c>
    </row>
    <row r="108" spans="1:17" x14ac:dyDescent="0.25">
      <c r="A108">
        <v>32</v>
      </c>
      <c r="B108" t="s">
        <v>753</v>
      </c>
      <c r="C108" t="s">
        <v>644</v>
      </c>
      <c r="D108" s="114" t="s">
        <v>0</v>
      </c>
      <c r="E108" t="s">
        <v>1</v>
      </c>
      <c r="F108" t="s">
        <v>1</v>
      </c>
      <c r="G108" t="s">
        <v>1</v>
      </c>
      <c r="H108">
        <v>0</v>
      </c>
      <c r="I108">
        <v>1.583</v>
      </c>
      <c r="J108">
        <v>0</v>
      </c>
      <c r="K108">
        <v>1.583</v>
      </c>
      <c r="L108" t="s">
        <v>1</v>
      </c>
      <c r="M108" t="s">
        <v>1</v>
      </c>
      <c r="N108" t="s">
        <v>1</v>
      </c>
      <c r="O108" t="s">
        <v>1</v>
      </c>
      <c r="P108" t="s">
        <v>1</v>
      </c>
      <c r="Q108" t="s">
        <v>1</v>
      </c>
    </row>
    <row r="109" spans="1:17" x14ac:dyDescent="0.25">
      <c r="A109">
        <v>33</v>
      </c>
      <c r="B109" t="s">
        <v>754</v>
      </c>
      <c r="C109" t="s">
        <v>644</v>
      </c>
      <c r="D109" s="114" t="s">
        <v>0</v>
      </c>
      <c r="E109" t="s">
        <v>1</v>
      </c>
      <c r="F109" t="s">
        <v>1</v>
      </c>
      <c r="G109" t="s">
        <v>1</v>
      </c>
      <c r="H109">
        <v>4.633</v>
      </c>
      <c r="I109">
        <v>2.8279999999999998</v>
      </c>
      <c r="J109">
        <v>0.12</v>
      </c>
      <c r="K109">
        <v>7.5810000000000004</v>
      </c>
      <c r="L109" t="s">
        <v>1</v>
      </c>
      <c r="M109" t="s">
        <v>1</v>
      </c>
      <c r="N109" t="s">
        <v>1</v>
      </c>
      <c r="O109" t="s">
        <v>1</v>
      </c>
      <c r="P109" t="s">
        <v>1</v>
      </c>
      <c r="Q109" t="s">
        <v>1</v>
      </c>
    </row>
    <row r="110" spans="1:17" x14ac:dyDescent="0.25">
      <c r="A110">
        <v>34</v>
      </c>
      <c r="B110" t="s">
        <v>755</v>
      </c>
      <c r="C110" t="s">
        <v>644</v>
      </c>
      <c r="D110" s="114" t="s">
        <v>0</v>
      </c>
      <c r="E110" t="s">
        <v>1</v>
      </c>
      <c r="F110" t="s">
        <v>1</v>
      </c>
      <c r="G110" t="s">
        <v>1</v>
      </c>
      <c r="H110">
        <v>4.633</v>
      </c>
      <c r="I110">
        <v>2.8279999999999998</v>
      </c>
      <c r="J110">
        <v>0.12</v>
      </c>
      <c r="K110">
        <v>7.5810000000000004</v>
      </c>
      <c r="L110" t="s">
        <v>1</v>
      </c>
      <c r="M110" t="s">
        <v>1</v>
      </c>
      <c r="N110" t="s">
        <v>1</v>
      </c>
      <c r="O110" t="s">
        <v>1</v>
      </c>
      <c r="P110" t="s">
        <v>1</v>
      </c>
      <c r="Q110" t="s">
        <v>1</v>
      </c>
    </row>
    <row r="111" spans="1:17" x14ac:dyDescent="0.25">
      <c r="A111">
        <v>35</v>
      </c>
      <c r="B111" t="s">
        <v>756</v>
      </c>
      <c r="C111" t="s">
        <v>644</v>
      </c>
      <c r="D111" s="114" t="s">
        <v>0</v>
      </c>
      <c r="E111" t="s">
        <v>1</v>
      </c>
      <c r="F111" t="s">
        <v>1</v>
      </c>
      <c r="G111" t="s">
        <v>1</v>
      </c>
      <c r="H111">
        <v>4.548</v>
      </c>
      <c r="I111">
        <v>2.7759999999999998</v>
      </c>
      <c r="J111">
        <v>0.11899999999999999</v>
      </c>
      <c r="K111">
        <v>7.4429999999999996</v>
      </c>
      <c r="L111" t="s">
        <v>1</v>
      </c>
      <c r="M111" t="s">
        <v>1</v>
      </c>
      <c r="N111" t="s">
        <v>1</v>
      </c>
      <c r="O111" t="s">
        <v>1</v>
      </c>
      <c r="P111" t="s">
        <v>1</v>
      </c>
      <c r="Q111" t="s">
        <v>1</v>
      </c>
    </row>
    <row r="112" spans="1:17" x14ac:dyDescent="0.25">
      <c r="A112">
        <v>36</v>
      </c>
      <c r="B112" t="s">
        <v>757</v>
      </c>
      <c r="C112" t="s">
        <v>644</v>
      </c>
      <c r="D112" s="114" t="s">
        <v>0</v>
      </c>
      <c r="E112" t="s">
        <v>1</v>
      </c>
      <c r="F112" t="s">
        <v>1</v>
      </c>
      <c r="G112" t="s">
        <v>1</v>
      </c>
      <c r="H112">
        <v>4.633</v>
      </c>
      <c r="I112">
        <v>2.8279999999999998</v>
      </c>
      <c r="J112">
        <v>0.12</v>
      </c>
      <c r="K112">
        <v>7.5810000000000004</v>
      </c>
      <c r="L112" t="s">
        <v>1</v>
      </c>
      <c r="M112" t="s">
        <v>1</v>
      </c>
      <c r="N112" t="s">
        <v>1</v>
      </c>
      <c r="O112" t="s">
        <v>1</v>
      </c>
      <c r="P112" t="s">
        <v>1</v>
      </c>
      <c r="Q112" t="s">
        <v>1</v>
      </c>
    </row>
    <row r="113" spans="1:18" x14ac:dyDescent="0.25">
      <c r="A113">
        <v>37</v>
      </c>
      <c r="B113" t="s">
        <v>758</v>
      </c>
      <c r="C113" t="s">
        <v>644</v>
      </c>
      <c r="D113" s="114" t="s">
        <v>0</v>
      </c>
      <c r="E113" t="s">
        <v>1</v>
      </c>
      <c r="F113" t="s">
        <v>368</v>
      </c>
      <c r="G113" t="s">
        <v>369</v>
      </c>
      <c r="H113" t="s">
        <v>640</v>
      </c>
      <c r="I113" t="s">
        <v>641</v>
      </c>
      <c r="J113" t="s">
        <v>1</v>
      </c>
      <c r="K113">
        <v>10.564</v>
      </c>
      <c r="L113" t="s">
        <v>1</v>
      </c>
      <c r="M113" t="s">
        <v>1</v>
      </c>
      <c r="N113" t="s">
        <v>1</v>
      </c>
      <c r="O113" t="s">
        <v>1</v>
      </c>
      <c r="P113" t="s">
        <v>1</v>
      </c>
      <c r="Q113" t="s">
        <v>1</v>
      </c>
    </row>
    <row r="114" spans="1:18" x14ac:dyDescent="0.25">
      <c r="A114">
        <v>38</v>
      </c>
      <c r="B114" t="s">
        <v>759</v>
      </c>
      <c r="C114" t="s">
        <v>644</v>
      </c>
      <c r="D114" s="114" t="s">
        <v>0</v>
      </c>
      <c r="E114" t="s">
        <v>1</v>
      </c>
      <c r="F114">
        <v>10.25</v>
      </c>
      <c r="G114">
        <v>10.27</v>
      </c>
      <c r="H114">
        <v>9.92</v>
      </c>
      <c r="I114">
        <v>10.56</v>
      </c>
      <c r="J114" t="s">
        <v>1</v>
      </c>
      <c r="K114" t="s">
        <v>1</v>
      </c>
      <c r="L114" t="s">
        <v>1</v>
      </c>
      <c r="M114" t="s">
        <v>1</v>
      </c>
      <c r="N114" t="s">
        <v>1</v>
      </c>
      <c r="O114" t="s">
        <v>1</v>
      </c>
      <c r="P114" t="s">
        <v>1</v>
      </c>
      <c r="Q114" t="s">
        <v>1</v>
      </c>
    </row>
    <row r="115" spans="1:18" x14ac:dyDescent="0.25">
      <c r="A115">
        <v>1</v>
      </c>
      <c r="B115" t="s">
        <v>372</v>
      </c>
      <c r="C115" t="s">
        <v>362</v>
      </c>
      <c r="D115" s="114" t="s">
        <v>0</v>
      </c>
      <c r="E115" t="s">
        <v>1</v>
      </c>
      <c r="F115" t="s">
        <v>1</v>
      </c>
      <c r="G115" t="s">
        <v>1</v>
      </c>
      <c r="H115" t="s">
        <v>1</v>
      </c>
      <c r="I115" t="s">
        <v>1</v>
      </c>
      <c r="J115" t="s">
        <v>1</v>
      </c>
      <c r="K115" t="s">
        <v>1</v>
      </c>
      <c r="L115" t="s">
        <v>1</v>
      </c>
      <c r="M115" t="s">
        <v>1</v>
      </c>
      <c r="N115" t="s">
        <v>1</v>
      </c>
      <c r="O115" t="s">
        <v>1</v>
      </c>
      <c r="P115" t="s">
        <v>1</v>
      </c>
      <c r="Q115" t="s">
        <v>1</v>
      </c>
      <c r="R115" t="s">
        <v>356</v>
      </c>
    </row>
    <row r="116" spans="1:18" x14ac:dyDescent="0.25">
      <c r="A116">
        <v>2</v>
      </c>
      <c r="B116" t="s">
        <v>373</v>
      </c>
      <c r="C116" t="s">
        <v>362</v>
      </c>
      <c r="D116" s="114" t="s">
        <v>0</v>
      </c>
      <c r="E116" t="s">
        <v>2</v>
      </c>
      <c r="F116" t="s">
        <v>1</v>
      </c>
      <c r="G116" t="s">
        <v>1</v>
      </c>
      <c r="H116" t="s">
        <v>1</v>
      </c>
      <c r="I116" t="s">
        <v>1</v>
      </c>
      <c r="J116" t="s">
        <v>1</v>
      </c>
      <c r="K116" t="s">
        <v>1</v>
      </c>
      <c r="L116" t="s">
        <v>1</v>
      </c>
      <c r="M116" t="s">
        <v>1</v>
      </c>
      <c r="N116" t="s">
        <v>1</v>
      </c>
      <c r="O116" t="s">
        <v>1</v>
      </c>
      <c r="P116" t="s">
        <v>1</v>
      </c>
      <c r="Q116" t="s">
        <v>1</v>
      </c>
    </row>
    <row r="117" spans="1:18" x14ac:dyDescent="0.25">
      <c r="A117">
        <v>3</v>
      </c>
      <c r="B117" t="s">
        <v>374</v>
      </c>
      <c r="C117" t="s">
        <v>362</v>
      </c>
      <c r="D117" s="114" t="s">
        <v>0</v>
      </c>
      <c r="E117" t="s">
        <v>3</v>
      </c>
      <c r="F117" t="s">
        <v>1</v>
      </c>
      <c r="G117" t="s">
        <v>1</v>
      </c>
      <c r="H117" t="s">
        <v>1</v>
      </c>
      <c r="I117" t="s">
        <v>1</v>
      </c>
      <c r="J117" t="s">
        <v>1</v>
      </c>
      <c r="K117" t="s">
        <v>1</v>
      </c>
      <c r="L117" t="s">
        <v>1</v>
      </c>
      <c r="M117" t="s">
        <v>1</v>
      </c>
      <c r="N117" t="s">
        <v>1</v>
      </c>
      <c r="O117" t="s">
        <v>1</v>
      </c>
      <c r="P117" t="s">
        <v>1</v>
      </c>
      <c r="Q117" t="s">
        <v>1</v>
      </c>
    </row>
    <row r="118" spans="1:18" x14ac:dyDescent="0.25">
      <c r="A118">
        <v>4</v>
      </c>
      <c r="B118" t="s">
        <v>375</v>
      </c>
      <c r="C118" t="s">
        <v>362</v>
      </c>
      <c r="D118" s="114">
        <v>13</v>
      </c>
      <c r="E118" s="103">
        <v>1203</v>
      </c>
      <c r="F118" s="103">
        <v>608735</v>
      </c>
      <c r="G118">
        <v>50.600999999999999</v>
      </c>
      <c r="H118" t="s">
        <v>1</v>
      </c>
      <c r="I118" t="s">
        <v>1</v>
      </c>
      <c r="J118" t="s">
        <v>1</v>
      </c>
      <c r="K118" t="s">
        <v>1</v>
      </c>
      <c r="L118" t="s">
        <v>1</v>
      </c>
      <c r="M118" t="s">
        <v>1</v>
      </c>
      <c r="N118">
        <v>3</v>
      </c>
      <c r="O118">
        <v>2</v>
      </c>
      <c r="P118" t="s">
        <v>1</v>
      </c>
      <c r="Q118">
        <v>5</v>
      </c>
    </row>
    <row r="119" spans="1:18" x14ac:dyDescent="0.25">
      <c r="A119">
        <v>5</v>
      </c>
      <c r="B119" t="s">
        <v>376</v>
      </c>
      <c r="C119" t="s">
        <v>362</v>
      </c>
      <c r="D119" s="114">
        <v>14</v>
      </c>
      <c r="E119" s="103">
        <v>1580</v>
      </c>
      <c r="F119" t="s">
        <v>1</v>
      </c>
      <c r="G119" t="s">
        <v>1</v>
      </c>
      <c r="H119" t="s">
        <v>1</v>
      </c>
      <c r="I119" t="s">
        <v>1</v>
      </c>
      <c r="J119" t="s">
        <v>1</v>
      </c>
      <c r="K119" t="s">
        <v>1</v>
      </c>
      <c r="L119" t="s">
        <v>1</v>
      </c>
      <c r="M119" t="s">
        <v>1</v>
      </c>
      <c r="N119" t="s">
        <v>1</v>
      </c>
      <c r="O119" t="s">
        <v>1</v>
      </c>
      <c r="P119" t="s">
        <v>1</v>
      </c>
      <c r="Q119" t="s">
        <v>1</v>
      </c>
    </row>
    <row r="120" spans="1:18" x14ac:dyDescent="0.25">
      <c r="A120">
        <v>6</v>
      </c>
      <c r="B120" t="s">
        <v>377</v>
      </c>
      <c r="C120" t="s">
        <v>362</v>
      </c>
      <c r="D120" s="114">
        <v>15</v>
      </c>
      <c r="E120" s="103">
        <v>1351</v>
      </c>
      <c r="F120" t="s">
        <v>1</v>
      </c>
      <c r="G120" t="s">
        <v>1</v>
      </c>
      <c r="H120" t="s">
        <v>1</v>
      </c>
      <c r="I120" t="s">
        <v>1</v>
      </c>
      <c r="J120" t="s">
        <v>1</v>
      </c>
      <c r="K120" t="s">
        <v>1</v>
      </c>
      <c r="L120" t="s">
        <v>1</v>
      </c>
      <c r="M120" t="s">
        <v>1</v>
      </c>
      <c r="N120" t="s">
        <v>1</v>
      </c>
      <c r="O120" t="s">
        <v>1</v>
      </c>
      <c r="P120" t="s">
        <v>1</v>
      </c>
      <c r="Q120" t="s">
        <v>1</v>
      </c>
    </row>
    <row r="121" spans="1:18" x14ac:dyDescent="0.25">
      <c r="A121">
        <v>7</v>
      </c>
      <c r="B121" t="s">
        <v>378</v>
      </c>
      <c r="C121" t="s">
        <v>362</v>
      </c>
      <c r="D121" s="114">
        <v>16</v>
      </c>
      <c r="E121">
        <v>860</v>
      </c>
      <c r="F121" t="s">
        <v>1</v>
      </c>
      <c r="G121" t="s">
        <v>1</v>
      </c>
      <c r="H121" t="s">
        <v>1</v>
      </c>
      <c r="I121" t="s">
        <v>1</v>
      </c>
      <c r="J121" t="s">
        <v>1</v>
      </c>
      <c r="K121" t="s">
        <v>1</v>
      </c>
      <c r="L121" t="s">
        <v>1</v>
      </c>
      <c r="M121" t="s">
        <v>1</v>
      </c>
      <c r="N121" t="s">
        <v>1</v>
      </c>
      <c r="O121" t="s">
        <v>1</v>
      </c>
      <c r="P121" t="s">
        <v>1</v>
      </c>
      <c r="Q121" t="s">
        <v>1</v>
      </c>
    </row>
    <row r="122" spans="1:18" x14ac:dyDescent="0.25">
      <c r="A122">
        <v>8</v>
      </c>
      <c r="B122" t="s">
        <v>379</v>
      </c>
      <c r="C122" t="s">
        <v>362</v>
      </c>
      <c r="D122" s="114">
        <v>17</v>
      </c>
      <c r="E122" s="103">
        <v>1397</v>
      </c>
      <c r="F122" s="103">
        <v>37710</v>
      </c>
      <c r="G122">
        <v>2.6989999999999998</v>
      </c>
      <c r="H122" t="s">
        <v>1</v>
      </c>
      <c r="I122" t="s">
        <v>1</v>
      </c>
      <c r="J122" t="s">
        <v>1</v>
      </c>
      <c r="K122" t="s">
        <v>1</v>
      </c>
      <c r="L122" t="s">
        <v>1</v>
      </c>
      <c r="M122" t="s">
        <v>1</v>
      </c>
      <c r="N122" t="s">
        <v>1</v>
      </c>
      <c r="O122">
        <v>1</v>
      </c>
      <c r="P122" t="s">
        <v>1</v>
      </c>
      <c r="Q122">
        <v>1</v>
      </c>
    </row>
    <row r="123" spans="1:18" x14ac:dyDescent="0.25">
      <c r="A123">
        <v>9</v>
      </c>
      <c r="B123" t="s">
        <v>380</v>
      </c>
      <c r="C123" t="s">
        <v>362</v>
      </c>
      <c r="D123" s="114" t="s">
        <v>4</v>
      </c>
      <c r="E123" s="103">
        <v>6391</v>
      </c>
      <c r="F123" s="103">
        <v>646445</v>
      </c>
      <c r="G123">
        <v>10.115</v>
      </c>
      <c r="H123" t="s">
        <v>1</v>
      </c>
      <c r="I123" t="s">
        <v>1</v>
      </c>
      <c r="J123" t="s">
        <v>1</v>
      </c>
      <c r="K123" t="s">
        <v>1</v>
      </c>
      <c r="L123" t="s">
        <v>1</v>
      </c>
      <c r="M123" t="s">
        <v>1</v>
      </c>
      <c r="N123">
        <v>3</v>
      </c>
      <c r="O123">
        <v>3</v>
      </c>
      <c r="P123" t="s">
        <v>1</v>
      </c>
      <c r="Q123">
        <v>6</v>
      </c>
    </row>
    <row r="124" spans="1:18" x14ac:dyDescent="0.25">
      <c r="A124">
        <v>10</v>
      </c>
      <c r="B124" t="s">
        <v>381</v>
      </c>
      <c r="C124" t="s">
        <v>362</v>
      </c>
      <c r="D124" s="114" t="s">
        <v>5</v>
      </c>
      <c r="E124" t="s">
        <v>1</v>
      </c>
      <c r="F124" t="s">
        <v>1</v>
      </c>
      <c r="G124" t="s">
        <v>1</v>
      </c>
      <c r="H124" t="s">
        <v>1</v>
      </c>
      <c r="I124" t="s">
        <v>1</v>
      </c>
      <c r="J124" t="s">
        <v>1</v>
      </c>
      <c r="K124" t="s">
        <v>1</v>
      </c>
      <c r="L124" t="s">
        <v>1</v>
      </c>
      <c r="M124" t="s">
        <v>1</v>
      </c>
      <c r="N124" t="s">
        <v>1</v>
      </c>
      <c r="O124" t="s">
        <v>1</v>
      </c>
      <c r="P124" t="s">
        <v>1</v>
      </c>
      <c r="Q124" t="s">
        <v>1</v>
      </c>
    </row>
    <row r="125" spans="1:18" x14ac:dyDescent="0.25">
      <c r="A125">
        <v>11</v>
      </c>
      <c r="B125" t="s">
        <v>382</v>
      </c>
      <c r="C125" t="s">
        <v>362</v>
      </c>
      <c r="D125" s="114">
        <v>13</v>
      </c>
      <c r="E125" t="s">
        <v>1</v>
      </c>
      <c r="F125" t="s">
        <v>1</v>
      </c>
      <c r="G125" s="103">
        <v>437325</v>
      </c>
      <c r="H125" s="103">
        <v>18844</v>
      </c>
      <c r="I125" t="s">
        <v>1</v>
      </c>
      <c r="J125" t="s">
        <v>1</v>
      </c>
      <c r="K125" t="s">
        <v>1</v>
      </c>
      <c r="L125" s="103">
        <v>131956</v>
      </c>
      <c r="M125" s="103">
        <v>20610</v>
      </c>
      <c r="N125" t="s">
        <v>1</v>
      </c>
      <c r="O125" t="s">
        <v>1</v>
      </c>
      <c r="P125" t="s">
        <v>1</v>
      </c>
      <c r="Q125" t="s">
        <v>1</v>
      </c>
    </row>
    <row r="126" spans="1:18" x14ac:dyDescent="0.25">
      <c r="A126">
        <v>12</v>
      </c>
      <c r="B126" t="s">
        <v>383</v>
      </c>
      <c r="C126" t="s">
        <v>362</v>
      </c>
      <c r="D126" s="114" t="s">
        <v>0</v>
      </c>
      <c r="E126" t="s">
        <v>1</v>
      </c>
      <c r="F126" t="s">
        <v>1</v>
      </c>
      <c r="G126" t="s">
        <v>1</v>
      </c>
      <c r="H126" t="s">
        <v>1</v>
      </c>
      <c r="I126" t="s">
        <v>1</v>
      </c>
      <c r="J126" t="s">
        <v>1</v>
      </c>
      <c r="K126" t="s">
        <v>1</v>
      </c>
      <c r="L126" t="s">
        <v>1</v>
      </c>
      <c r="M126" t="s">
        <v>1</v>
      </c>
      <c r="N126" t="s">
        <v>1</v>
      </c>
      <c r="O126" t="s">
        <v>1</v>
      </c>
      <c r="P126" t="s">
        <v>1</v>
      </c>
      <c r="Q126" t="s">
        <v>1</v>
      </c>
    </row>
    <row r="127" spans="1:18" x14ac:dyDescent="0.25">
      <c r="A127">
        <v>13</v>
      </c>
      <c r="B127" t="s">
        <v>384</v>
      </c>
      <c r="C127" t="s">
        <v>362</v>
      </c>
      <c r="D127" s="114" t="s">
        <v>0</v>
      </c>
      <c r="E127" t="s">
        <v>1</v>
      </c>
      <c r="F127" t="s">
        <v>1</v>
      </c>
      <c r="G127" t="s">
        <v>1</v>
      </c>
      <c r="H127" t="s">
        <v>1</v>
      </c>
      <c r="I127" t="s">
        <v>1</v>
      </c>
      <c r="J127" t="s">
        <v>1</v>
      </c>
      <c r="K127" t="s">
        <v>1</v>
      </c>
      <c r="L127" t="s">
        <v>1</v>
      </c>
      <c r="M127" t="s">
        <v>1</v>
      </c>
      <c r="N127" t="s">
        <v>1</v>
      </c>
      <c r="O127" t="s">
        <v>1</v>
      </c>
      <c r="P127" t="s">
        <v>1</v>
      </c>
      <c r="Q127" t="s">
        <v>1</v>
      </c>
    </row>
    <row r="128" spans="1:18" x14ac:dyDescent="0.25">
      <c r="A128">
        <v>14</v>
      </c>
      <c r="B128" t="s">
        <v>385</v>
      </c>
      <c r="C128" t="s">
        <v>362</v>
      </c>
      <c r="D128" s="114" t="s">
        <v>0</v>
      </c>
      <c r="E128" t="s">
        <v>1</v>
      </c>
      <c r="F128" t="s">
        <v>1</v>
      </c>
      <c r="G128" t="s">
        <v>1</v>
      </c>
      <c r="H128" t="s">
        <v>1</v>
      </c>
      <c r="I128" t="s">
        <v>1</v>
      </c>
      <c r="J128" t="s">
        <v>1</v>
      </c>
      <c r="K128" t="s">
        <v>1</v>
      </c>
      <c r="L128" t="s">
        <v>1</v>
      </c>
      <c r="M128" t="s">
        <v>1</v>
      </c>
      <c r="N128" t="s">
        <v>1</v>
      </c>
      <c r="O128" t="s">
        <v>1</v>
      </c>
      <c r="P128" t="s">
        <v>1</v>
      </c>
      <c r="Q128" t="s">
        <v>1</v>
      </c>
    </row>
    <row r="129" spans="1:17" x14ac:dyDescent="0.25">
      <c r="A129">
        <v>15</v>
      </c>
      <c r="B129" t="s">
        <v>386</v>
      </c>
      <c r="C129" t="s">
        <v>362</v>
      </c>
      <c r="D129" s="114">
        <v>17</v>
      </c>
      <c r="E129" t="s">
        <v>1</v>
      </c>
      <c r="F129" t="s">
        <v>1</v>
      </c>
      <c r="G129" t="s">
        <v>1</v>
      </c>
      <c r="H129" s="103">
        <v>17822</v>
      </c>
      <c r="I129" t="s">
        <v>1</v>
      </c>
      <c r="J129" t="s">
        <v>1</v>
      </c>
      <c r="K129" t="s">
        <v>1</v>
      </c>
      <c r="L129" t="s">
        <v>1</v>
      </c>
      <c r="M129" s="103">
        <v>19645</v>
      </c>
      <c r="N129" t="s">
        <v>1</v>
      </c>
      <c r="O129">
        <v>243</v>
      </c>
      <c r="P129" t="s">
        <v>1</v>
      </c>
      <c r="Q129" t="s">
        <v>1</v>
      </c>
    </row>
    <row r="130" spans="1:17" x14ac:dyDescent="0.25">
      <c r="A130">
        <v>16</v>
      </c>
      <c r="B130" t="s">
        <v>387</v>
      </c>
      <c r="C130" t="s">
        <v>362</v>
      </c>
      <c r="D130" s="114" t="s">
        <v>4</v>
      </c>
      <c r="E130" t="s">
        <v>1</v>
      </c>
      <c r="F130" t="s">
        <v>1</v>
      </c>
      <c r="G130" s="103">
        <v>437325</v>
      </c>
      <c r="H130" s="103">
        <v>36666</v>
      </c>
      <c r="I130" t="s">
        <v>1</v>
      </c>
      <c r="J130" t="s">
        <v>1</v>
      </c>
      <c r="K130" t="s">
        <v>1</v>
      </c>
      <c r="L130" s="103">
        <v>131956</v>
      </c>
      <c r="M130" s="103">
        <v>40255</v>
      </c>
      <c r="N130" t="s">
        <v>1</v>
      </c>
      <c r="O130">
        <v>243</v>
      </c>
      <c r="P130" t="s">
        <v>1</v>
      </c>
      <c r="Q130" t="s">
        <v>1</v>
      </c>
    </row>
    <row r="131" spans="1:17" x14ac:dyDescent="0.25">
      <c r="A131">
        <v>17</v>
      </c>
      <c r="B131" t="s">
        <v>388</v>
      </c>
      <c r="C131" t="s">
        <v>362</v>
      </c>
      <c r="D131" s="114" t="s">
        <v>5</v>
      </c>
      <c r="E131" t="s">
        <v>1</v>
      </c>
      <c r="F131" t="s">
        <v>1</v>
      </c>
      <c r="G131" t="s">
        <v>1</v>
      </c>
      <c r="H131" t="s">
        <v>1</v>
      </c>
      <c r="I131" t="s">
        <v>1</v>
      </c>
      <c r="J131" t="s">
        <v>1</v>
      </c>
      <c r="K131" t="s">
        <v>1</v>
      </c>
      <c r="L131" t="s">
        <v>1</v>
      </c>
      <c r="M131" t="s">
        <v>1</v>
      </c>
      <c r="N131" t="s">
        <v>1</v>
      </c>
      <c r="O131" t="s">
        <v>1</v>
      </c>
      <c r="P131" t="s">
        <v>1</v>
      </c>
      <c r="Q131" t="s">
        <v>1</v>
      </c>
    </row>
    <row r="132" spans="1:17" x14ac:dyDescent="0.25">
      <c r="A132">
        <v>18</v>
      </c>
      <c r="B132" t="s">
        <v>389</v>
      </c>
      <c r="C132" t="s">
        <v>362</v>
      </c>
      <c r="D132" s="114">
        <v>13</v>
      </c>
      <c r="E132" t="s">
        <v>1</v>
      </c>
      <c r="F132" t="s">
        <v>1</v>
      </c>
      <c r="G132" s="103">
        <v>914446</v>
      </c>
      <c r="H132" s="103">
        <v>48392</v>
      </c>
      <c r="I132" t="s">
        <v>1</v>
      </c>
      <c r="J132" t="s">
        <v>1</v>
      </c>
      <c r="K132" t="s">
        <v>1</v>
      </c>
      <c r="L132" s="103">
        <v>231978</v>
      </c>
      <c r="M132" s="103">
        <v>89674</v>
      </c>
      <c r="N132" t="s">
        <v>1</v>
      </c>
      <c r="O132" t="s">
        <v>1</v>
      </c>
      <c r="P132" t="s">
        <v>1</v>
      </c>
      <c r="Q132" t="s">
        <v>1</v>
      </c>
    </row>
    <row r="133" spans="1:17" x14ac:dyDescent="0.25">
      <c r="A133">
        <v>19</v>
      </c>
      <c r="B133" t="s">
        <v>390</v>
      </c>
      <c r="C133" t="s">
        <v>362</v>
      </c>
      <c r="D133" s="114" t="s">
        <v>0</v>
      </c>
      <c r="E133" t="s">
        <v>1</v>
      </c>
      <c r="F133" t="s">
        <v>1</v>
      </c>
      <c r="G133" t="s">
        <v>1</v>
      </c>
      <c r="H133" t="s">
        <v>1</v>
      </c>
      <c r="I133" t="s">
        <v>1</v>
      </c>
      <c r="J133" t="s">
        <v>1</v>
      </c>
      <c r="K133" t="s">
        <v>1</v>
      </c>
      <c r="L133" t="s">
        <v>1</v>
      </c>
      <c r="M133" t="s">
        <v>1</v>
      </c>
      <c r="N133" t="s">
        <v>1</v>
      </c>
      <c r="O133" t="s">
        <v>1</v>
      </c>
      <c r="P133" t="s">
        <v>1</v>
      </c>
      <c r="Q133" t="s">
        <v>1</v>
      </c>
    </row>
    <row r="134" spans="1:17" x14ac:dyDescent="0.25">
      <c r="A134">
        <v>20</v>
      </c>
      <c r="B134" t="s">
        <v>391</v>
      </c>
      <c r="C134" t="s">
        <v>362</v>
      </c>
      <c r="D134" s="114" t="s">
        <v>0</v>
      </c>
      <c r="E134" t="s">
        <v>1</v>
      </c>
      <c r="F134" t="s">
        <v>1</v>
      </c>
      <c r="G134" t="s">
        <v>1</v>
      </c>
      <c r="H134" t="s">
        <v>1</v>
      </c>
      <c r="I134" t="s">
        <v>1</v>
      </c>
      <c r="J134" t="s">
        <v>1</v>
      </c>
      <c r="K134" t="s">
        <v>1</v>
      </c>
      <c r="L134" t="s">
        <v>1</v>
      </c>
      <c r="M134" t="s">
        <v>1</v>
      </c>
      <c r="N134" t="s">
        <v>1</v>
      </c>
      <c r="O134" t="s">
        <v>1</v>
      </c>
      <c r="P134" t="s">
        <v>1</v>
      </c>
      <c r="Q134" t="s">
        <v>1</v>
      </c>
    </row>
    <row r="135" spans="1:17" x14ac:dyDescent="0.25">
      <c r="A135">
        <v>21</v>
      </c>
      <c r="B135" t="s">
        <v>392</v>
      </c>
      <c r="C135" t="s">
        <v>362</v>
      </c>
      <c r="D135" s="114" t="s">
        <v>0</v>
      </c>
      <c r="E135" t="s">
        <v>1</v>
      </c>
      <c r="F135" t="s">
        <v>1</v>
      </c>
      <c r="G135" t="s">
        <v>1</v>
      </c>
      <c r="H135" t="s">
        <v>1</v>
      </c>
      <c r="I135" t="s">
        <v>1</v>
      </c>
      <c r="J135" t="s">
        <v>1</v>
      </c>
      <c r="K135" t="s">
        <v>1</v>
      </c>
      <c r="L135" t="s">
        <v>1</v>
      </c>
      <c r="M135" t="s">
        <v>1</v>
      </c>
      <c r="N135" t="s">
        <v>1</v>
      </c>
      <c r="O135" t="s">
        <v>1</v>
      </c>
      <c r="P135" t="s">
        <v>1</v>
      </c>
      <c r="Q135" t="s">
        <v>1</v>
      </c>
    </row>
    <row r="136" spans="1:17" x14ac:dyDescent="0.25">
      <c r="A136">
        <v>22</v>
      </c>
      <c r="B136" t="s">
        <v>393</v>
      </c>
      <c r="C136" t="s">
        <v>362</v>
      </c>
      <c r="D136" s="114">
        <v>17</v>
      </c>
      <c r="E136" t="s">
        <v>1</v>
      </c>
      <c r="F136" t="s">
        <v>1</v>
      </c>
      <c r="G136" t="s">
        <v>1</v>
      </c>
      <c r="H136" s="103">
        <v>40316</v>
      </c>
      <c r="I136" t="s">
        <v>1</v>
      </c>
      <c r="J136" t="s">
        <v>1</v>
      </c>
      <c r="K136" t="s">
        <v>1</v>
      </c>
      <c r="L136" t="s">
        <v>1</v>
      </c>
      <c r="M136" s="103">
        <v>77239</v>
      </c>
      <c r="N136" t="s">
        <v>1</v>
      </c>
      <c r="O136">
        <v>300</v>
      </c>
      <c r="P136" t="s">
        <v>1</v>
      </c>
      <c r="Q136" t="s">
        <v>1</v>
      </c>
    </row>
    <row r="137" spans="1:17" x14ac:dyDescent="0.25">
      <c r="A137">
        <v>23</v>
      </c>
      <c r="B137" t="s">
        <v>394</v>
      </c>
      <c r="C137" t="s">
        <v>362</v>
      </c>
      <c r="D137" s="114" t="s">
        <v>4</v>
      </c>
      <c r="E137" t="s">
        <v>1</v>
      </c>
      <c r="F137" t="s">
        <v>1</v>
      </c>
      <c r="G137" s="103">
        <v>914446</v>
      </c>
      <c r="H137" s="103">
        <v>88708</v>
      </c>
      <c r="I137" t="s">
        <v>1</v>
      </c>
      <c r="J137" t="s">
        <v>1</v>
      </c>
      <c r="K137" t="s">
        <v>1</v>
      </c>
      <c r="L137" s="103">
        <v>231978</v>
      </c>
      <c r="M137" s="103">
        <v>166913</v>
      </c>
      <c r="N137" t="s">
        <v>1</v>
      </c>
      <c r="O137">
        <v>300</v>
      </c>
      <c r="P137" t="s">
        <v>1</v>
      </c>
      <c r="Q137" t="s">
        <v>1</v>
      </c>
    </row>
    <row r="138" spans="1:17" x14ac:dyDescent="0.25">
      <c r="A138">
        <v>24</v>
      </c>
      <c r="B138" t="s">
        <v>395</v>
      </c>
      <c r="C138" t="s">
        <v>362</v>
      </c>
      <c r="D138" s="114" t="s">
        <v>5</v>
      </c>
      <c r="E138" t="s">
        <v>1</v>
      </c>
      <c r="F138" t="s">
        <v>1</v>
      </c>
      <c r="G138" t="s">
        <v>1</v>
      </c>
      <c r="H138" t="s">
        <v>1</v>
      </c>
      <c r="I138" t="s">
        <v>1</v>
      </c>
      <c r="J138" t="s">
        <v>1</v>
      </c>
      <c r="K138" t="s">
        <v>1</v>
      </c>
      <c r="L138" t="s">
        <v>1</v>
      </c>
      <c r="M138" t="s">
        <v>1</v>
      </c>
      <c r="N138" t="s">
        <v>1</v>
      </c>
      <c r="O138" t="s">
        <v>1</v>
      </c>
      <c r="P138" t="s">
        <v>1</v>
      </c>
      <c r="Q138" t="s">
        <v>1</v>
      </c>
    </row>
    <row r="139" spans="1:17" x14ac:dyDescent="0.25">
      <c r="A139">
        <v>25</v>
      </c>
      <c r="B139" t="s">
        <v>396</v>
      </c>
      <c r="C139" t="s">
        <v>362</v>
      </c>
      <c r="D139" s="114" t="s">
        <v>0</v>
      </c>
      <c r="E139" t="s">
        <v>1</v>
      </c>
      <c r="F139" t="s">
        <v>1</v>
      </c>
      <c r="G139" t="s">
        <v>1</v>
      </c>
      <c r="H139" s="103">
        <v>1146424</v>
      </c>
      <c r="I139" s="103">
        <v>255621</v>
      </c>
      <c r="J139">
        <v>300</v>
      </c>
      <c r="K139" t="s">
        <v>1</v>
      </c>
      <c r="L139" t="s">
        <v>1</v>
      </c>
      <c r="M139" t="s">
        <v>1</v>
      </c>
      <c r="N139" t="s">
        <v>1</v>
      </c>
      <c r="O139" t="s">
        <v>1</v>
      </c>
      <c r="P139" t="s">
        <v>1</v>
      </c>
      <c r="Q139" t="s">
        <v>1</v>
      </c>
    </row>
    <row r="140" spans="1:17" x14ac:dyDescent="0.25">
      <c r="A140">
        <v>26</v>
      </c>
      <c r="B140" t="s">
        <v>397</v>
      </c>
      <c r="C140" t="s">
        <v>362</v>
      </c>
      <c r="D140" s="114" t="s">
        <v>0</v>
      </c>
      <c r="E140" t="s">
        <v>1</v>
      </c>
      <c r="F140" t="s">
        <v>1</v>
      </c>
      <c r="G140" t="s">
        <v>1</v>
      </c>
      <c r="H140" t="s">
        <v>1</v>
      </c>
      <c r="I140" t="s">
        <v>1</v>
      </c>
      <c r="J140" t="s">
        <v>1</v>
      </c>
      <c r="K140" t="s">
        <v>1</v>
      </c>
      <c r="L140" t="s">
        <v>1</v>
      </c>
      <c r="M140" t="s">
        <v>1</v>
      </c>
      <c r="N140" t="s">
        <v>1</v>
      </c>
      <c r="O140" t="s">
        <v>1</v>
      </c>
      <c r="P140" t="s">
        <v>1</v>
      </c>
      <c r="Q140" t="s">
        <v>1</v>
      </c>
    </row>
    <row r="141" spans="1:17" x14ac:dyDescent="0.25">
      <c r="A141">
        <v>27</v>
      </c>
      <c r="B141" t="s">
        <v>398</v>
      </c>
      <c r="C141" t="s">
        <v>362</v>
      </c>
      <c r="D141" s="114" t="s">
        <v>0</v>
      </c>
      <c r="E141" t="s">
        <v>1</v>
      </c>
      <c r="F141" t="s">
        <v>1</v>
      </c>
      <c r="G141" t="s">
        <v>1</v>
      </c>
      <c r="H141" s="103">
        <v>-66596</v>
      </c>
      <c r="I141" s="103">
        <v>50175</v>
      </c>
      <c r="J141" t="s">
        <v>1</v>
      </c>
      <c r="K141" t="s">
        <v>1</v>
      </c>
      <c r="L141" t="s">
        <v>1</v>
      </c>
      <c r="M141" t="s">
        <v>1</v>
      </c>
      <c r="N141" t="s">
        <v>1</v>
      </c>
      <c r="O141" t="s">
        <v>1</v>
      </c>
      <c r="P141" t="s">
        <v>1</v>
      </c>
      <c r="Q141" t="s">
        <v>1</v>
      </c>
    </row>
    <row r="142" spans="1:17" x14ac:dyDescent="0.25">
      <c r="A142">
        <v>28</v>
      </c>
      <c r="B142" t="s">
        <v>399</v>
      </c>
      <c r="C142" t="s">
        <v>362</v>
      </c>
      <c r="D142" s="114" t="s">
        <v>0</v>
      </c>
      <c r="E142" t="s">
        <v>1</v>
      </c>
      <c r="F142" t="s">
        <v>1</v>
      </c>
      <c r="G142" t="s">
        <v>1</v>
      </c>
      <c r="H142" s="103">
        <v>1079828</v>
      </c>
      <c r="I142" s="103">
        <v>305796</v>
      </c>
      <c r="J142">
        <v>300</v>
      </c>
      <c r="K142" t="s">
        <v>1</v>
      </c>
      <c r="L142" t="s">
        <v>1</v>
      </c>
      <c r="M142" t="s">
        <v>1</v>
      </c>
      <c r="N142" t="s">
        <v>1</v>
      </c>
      <c r="O142" t="s">
        <v>1</v>
      </c>
      <c r="P142" t="s">
        <v>1</v>
      </c>
      <c r="Q142" t="s">
        <v>1</v>
      </c>
    </row>
    <row r="143" spans="1:17" x14ac:dyDescent="0.25">
      <c r="A143">
        <v>29</v>
      </c>
      <c r="B143" t="s">
        <v>400</v>
      </c>
      <c r="C143" t="s">
        <v>362</v>
      </c>
      <c r="D143" s="114" t="s">
        <v>0</v>
      </c>
      <c r="E143" t="s">
        <v>1</v>
      </c>
      <c r="F143" t="s">
        <v>1</v>
      </c>
      <c r="G143" t="s">
        <v>1</v>
      </c>
      <c r="H143" s="103">
        <v>797916</v>
      </c>
      <c r="I143" s="103">
        <v>506103</v>
      </c>
      <c r="J143" s="103">
        <v>20387</v>
      </c>
      <c r="K143" t="s">
        <v>1</v>
      </c>
      <c r="L143" t="s">
        <v>1</v>
      </c>
      <c r="M143" t="s">
        <v>1</v>
      </c>
      <c r="N143" t="s">
        <v>1</v>
      </c>
      <c r="O143" t="s">
        <v>1</v>
      </c>
      <c r="P143" t="s">
        <v>1</v>
      </c>
      <c r="Q143" t="s">
        <v>1</v>
      </c>
    </row>
    <row r="144" spans="1:17" x14ac:dyDescent="0.25">
      <c r="A144">
        <v>30</v>
      </c>
      <c r="B144" t="s">
        <v>401</v>
      </c>
      <c r="C144" t="s">
        <v>362</v>
      </c>
      <c r="D144" s="114" t="s">
        <v>0</v>
      </c>
      <c r="E144" t="s">
        <v>1</v>
      </c>
      <c r="F144" t="s">
        <v>1</v>
      </c>
      <c r="G144" t="s">
        <v>1</v>
      </c>
      <c r="H144">
        <v>0</v>
      </c>
      <c r="I144">
        <v>0.01</v>
      </c>
      <c r="J144">
        <v>0.01</v>
      </c>
      <c r="K144" t="s">
        <v>1</v>
      </c>
      <c r="L144" t="s">
        <v>1</v>
      </c>
      <c r="M144" t="s">
        <v>1</v>
      </c>
      <c r="N144" t="s">
        <v>1</v>
      </c>
      <c r="O144" t="s">
        <v>1</v>
      </c>
      <c r="P144" t="s">
        <v>1</v>
      </c>
      <c r="Q144" t="s">
        <v>1</v>
      </c>
    </row>
    <row r="145" spans="1:18" x14ac:dyDescent="0.25">
      <c r="A145">
        <v>31</v>
      </c>
      <c r="B145" t="s">
        <v>402</v>
      </c>
      <c r="C145" t="s">
        <v>362</v>
      </c>
      <c r="D145" s="114" t="s">
        <v>0</v>
      </c>
      <c r="E145" t="s">
        <v>1</v>
      </c>
      <c r="F145" t="s">
        <v>1</v>
      </c>
      <c r="G145" t="s">
        <v>1</v>
      </c>
      <c r="H145">
        <v>16.896000000000001</v>
      </c>
      <c r="I145">
        <v>4.7850000000000001</v>
      </c>
      <c r="J145">
        <v>5.0000000000000001E-3</v>
      </c>
      <c r="K145">
        <v>21.686</v>
      </c>
      <c r="L145" t="s">
        <v>1</v>
      </c>
      <c r="M145" t="s">
        <v>1</v>
      </c>
      <c r="N145" t="s">
        <v>1</v>
      </c>
      <c r="O145" t="s">
        <v>1</v>
      </c>
      <c r="P145" t="s">
        <v>1</v>
      </c>
      <c r="Q145" t="s">
        <v>1</v>
      </c>
    </row>
    <row r="146" spans="1:18" x14ac:dyDescent="0.25">
      <c r="A146">
        <v>32</v>
      </c>
      <c r="B146" t="s">
        <v>403</v>
      </c>
      <c r="C146" t="s">
        <v>362</v>
      </c>
      <c r="D146" s="114" t="s">
        <v>0</v>
      </c>
      <c r="E146" t="s">
        <v>1</v>
      </c>
      <c r="F146" t="s">
        <v>1</v>
      </c>
      <c r="G146" t="s">
        <v>1</v>
      </c>
      <c r="H146">
        <v>21.103000000000002</v>
      </c>
      <c r="I146">
        <v>5.7610000000000001</v>
      </c>
      <c r="J146">
        <v>6.0000000000000001E-3</v>
      </c>
      <c r="K146">
        <v>26.87</v>
      </c>
      <c r="L146" t="s">
        <v>1</v>
      </c>
      <c r="M146" t="s">
        <v>1</v>
      </c>
      <c r="N146" t="s">
        <v>1</v>
      </c>
      <c r="O146" t="s">
        <v>1</v>
      </c>
      <c r="P146" t="s">
        <v>1</v>
      </c>
      <c r="Q146" t="s">
        <v>1</v>
      </c>
    </row>
    <row r="147" spans="1:18" x14ac:dyDescent="0.25">
      <c r="A147">
        <v>33</v>
      </c>
      <c r="B147" t="s">
        <v>404</v>
      </c>
      <c r="C147" t="s">
        <v>362</v>
      </c>
      <c r="D147" s="114" t="s">
        <v>0</v>
      </c>
      <c r="E147" t="s">
        <v>1</v>
      </c>
      <c r="F147" t="s">
        <v>1</v>
      </c>
      <c r="G147" t="s">
        <v>1</v>
      </c>
      <c r="H147">
        <v>12.717000000000001</v>
      </c>
      <c r="I147">
        <v>8.0660000000000007</v>
      </c>
      <c r="J147">
        <v>0.32500000000000001</v>
      </c>
      <c r="K147">
        <v>21.108000000000001</v>
      </c>
      <c r="L147" t="s">
        <v>1</v>
      </c>
      <c r="M147" t="s">
        <v>1</v>
      </c>
      <c r="N147" t="s">
        <v>1</v>
      </c>
      <c r="O147" t="s">
        <v>1</v>
      </c>
      <c r="P147" t="s">
        <v>1</v>
      </c>
      <c r="Q147" t="s">
        <v>1</v>
      </c>
    </row>
    <row r="148" spans="1:18" x14ac:dyDescent="0.25">
      <c r="A148">
        <v>34</v>
      </c>
      <c r="B148" t="s">
        <v>405</v>
      </c>
      <c r="C148" t="s">
        <v>362</v>
      </c>
      <c r="D148" s="114" t="s">
        <v>0</v>
      </c>
      <c r="E148" t="s">
        <v>1</v>
      </c>
      <c r="F148" t="s">
        <v>1</v>
      </c>
      <c r="G148" t="s">
        <v>1</v>
      </c>
      <c r="H148">
        <v>12.717000000000001</v>
      </c>
      <c r="I148">
        <v>8.0429999999999993</v>
      </c>
      <c r="J148">
        <v>0.32200000000000001</v>
      </c>
      <c r="K148">
        <v>21.082000000000001</v>
      </c>
      <c r="L148" t="s">
        <v>1</v>
      </c>
      <c r="M148" t="s">
        <v>1</v>
      </c>
      <c r="N148" t="s">
        <v>1</v>
      </c>
      <c r="O148" t="s">
        <v>1</v>
      </c>
      <c r="P148" t="s">
        <v>1</v>
      </c>
      <c r="Q148" t="s">
        <v>1</v>
      </c>
    </row>
    <row r="149" spans="1:18" x14ac:dyDescent="0.25">
      <c r="A149">
        <v>35</v>
      </c>
      <c r="B149" t="s">
        <v>406</v>
      </c>
      <c r="C149" t="s">
        <v>362</v>
      </c>
      <c r="D149" s="114" t="s">
        <v>0</v>
      </c>
      <c r="E149" t="s">
        <v>1</v>
      </c>
      <c r="F149" t="s">
        <v>1</v>
      </c>
      <c r="G149" t="s">
        <v>1</v>
      </c>
      <c r="H149">
        <v>12.484999999999999</v>
      </c>
      <c r="I149">
        <v>7.9189999999999996</v>
      </c>
      <c r="J149">
        <v>0.31900000000000001</v>
      </c>
      <c r="K149">
        <v>20.722999999999999</v>
      </c>
      <c r="L149" t="s">
        <v>1</v>
      </c>
      <c r="M149" t="s">
        <v>1</v>
      </c>
      <c r="N149" t="s">
        <v>1</v>
      </c>
      <c r="O149" t="s">
        <v>1</v>
      </c>
      <c r="P149" t="s">
        <v>1</v>
      </c>
      <c r="Q149" t="s">
        <v>1</v>
      </c>
    </row>
    <row r="150" spans="1:18" x14ac:dyDescent="0.25">
      <c r="A150">
        <v>36</v>
      </c>
      <c r="B150" t="s">
        <v>407</v>
      </c>
      <c r="C150" t="s">
        <v>362</v>
      </c>
      <c r="D150" s="114" t="s">
        <v>0</v>
      </c>
      <c r="E150" t="s">
        <v>1</v>
      </c>
      <c r="F150" t="s">
        <v>1</v>
      </c>
      <c r="G150" t="s">
        <v>1</v>
      </c>
      <c r="H150">
        <v>12.733000000000001</v>
      </c>
      <c r="I150">
        <v>8.0530000000000008</v>
      </c>
      <c r="J150">
        <v>0.32200000000000001</v>
      </c>
      <c r="K150">
        <v>21.108000000000001</v>
      </c>
      <c r="L150" t="s">
        <v>1</v>
      </c>
      <c r="M150" t="s">
        <v>1</v>
      </c>
      <c r="N150" t="s">
        <v>1</v>
      </c>
      <c r="O150" t="s">
        <v>1</v>
      </c>
      <c r="P150" t="s">
        <v>1</v>
      </c>
      <c r="Q150" t="s">
        <v>1</v>
      </c>
    </row>
    <row r="151" spans="1:18" x14ac:dyDescent="0.25">
      <c r="A151">
        <v>37</v>
      </c>
      <c r="B151" t="s">
        <v>408</v>
      </c>
      <c r="C151" t="s">
        <v>362</v>
      </c>
      <c r="D151" s="114" t="s">
        <v>0</v>
      </c>
      <c r="E151" t="s">
        <v>1</v>
      </c>
      <c r="F151" t="s">
        <v>368</v>
      </c>
      <c r="G151" t="s">
        <v>369</v>
      </c>
      <c r="H151" t="s">
        <v>640</v>
      </c>
      <c r="I151" t="s">
        <v>641</v>
      </c>
      <c r="J151" t="s">
        <v>1</v>
      </c>
      <c r="K151">
        <v>29.416</v>
      </c>
      <c r="L151" t="s">
        <v>1</v>
      </c>
      <c r="M151" t="s">
        <v>1</v>
      </c>
      <c r="N151" t="s">
        <v>1</v>
      </c>
      <c r="O151" t="s">
        <v>1</v>
      </c>
      <c r="P151" t="s">
        <v>1</v>
      </c>
      <c r="Q151" t="s">
        <v>1</v>
      </c>
    </row>
    <row r="152" spans="1:18" x14ac:dyDescent="0.25">
      <c r="A152">
        <v>38</v>
      </c>
      <c r="B152" t="s">
        <v>409</v>
      </c>
      <c r="C152" t="s">
        <v>362</v>
      </c>
      <c r="D152" s="114" t="s">
        <v>0</v>
      </c>
      <c r="E152" t="s">
        <v>1</v>
      </c>
      <c r="F152">
        <v>28.51</v>
      </c>
      <c r="G152">
        <v>28.59</v>
      </c>
      <c r="H152">
        <v>27.62</v>
      </c>
      <c r="I152">
        <v>29.42</v>
      </c>
      <c r="J152" t="s">
        <v>1</v>
      </c>
      <c r="K152" t="s">
        <v>1</v>
      </c>
      <c r="L152" t="s">
        <v>1</v>
      </c>
      <c r="M152" t="s">
        <v>1</v>
      </c>
      <c r="N152" t="s">
        <v>1</v>
      </c>
      <c r="O152" t="s">
        <v>1</v>
      </c>
      <c r="P152" t="s">
        <v>1</v>
      </c>
      <c r="Q152" t="s">
        <v>1</v>
      </c>
    </row>
    <row r="153" spans="1:18" x14ac:dyDescent="0.25">
      <c r="A153">
        <v>1</v>
      </c>
      <c r="B153" t="s">
        <v>410</v>
      </c>
      <c r="C153" t="s">
        <v>363</v>
      </c>
      <c r="D153" s="114" t="s">
        <v>0</v>
      </c>
      <c r="E153" t="s">
        <v>1</v>
      </c>
      <c r="F153" t="s">
        <v>1</v>
      </c>
      <c r="G153" t="s">
        <v>1</v>
      </c>
      <c r="H153" t="s">
        <v>1</v>
      </c>
      <c r="I153" t="s">
        <v>1</v>
      </c>
      <c r="J153" t="s">
        <v>1</v>
      </c>
      <c r="K153" t="s">
        <v>1</v>
      </c>
      <c r="L153" t="s">
        <v>1</v>
      </c>
      <c r="M153" t="s">
        <v>1</v>
      </c>
      <c r="N153" t="s">
        <v>1</v>
      </c>
      <c r="O153" t="s">
        <v>1</v>
      </c>
      <c r="P153" t="s">
        <v>1</v>
      </c>
      <c r="Q153" t="s">
        <v>1</v>
      </c>
      <c r="R153" t="s">
        <v>357</v>
      </c>
    </row>
    <row r="154" spans="1:18" x14ac:dyDescent="0.25">
      <c r="A154">
        <v>2</v>
      </c>
      <c r="B154" t="s">
        <v>411</v>
      </c>
      <c r="C154" t="s">
        <v>363</v>
      </c>
      <c r="D154" s="114" t="s">
        <v>0</v>
      </c>
      <c r="E154" t="s">
        <v>2</v>
      </c>
      <c r="F154" t="s">
        <v>1</v>
      </c>
      <c r="G154" t="s">
        <v>1</v>
      </c>
      <c r="H154" t="s">
        <v>1</v>
      </c>
      <c r="I154" t="s">
        <v>1</v>
      </c>
      <c r="J154" t="s">
        <v>1</v>
      </c>
      <c r="K154" t="s">
        <v>1</v>
      </c>
      <c r="L154" t="s">
        <v>1</v>
      </c>
      <c r="M154" t="s">
        <v>1</v>
      </c>
      <c r="N154" t="s">
        <v>1</v>
      </c>
      <c r="O154" t="s">
        <v>1</v>
      </c>
      <c r="P154" t="s">
        <v>1</v>
      </c>
      <c r="Q154" t="s">
        <v>1</v>
      </c>
    </row>
    <row r="155" spans="1:18" x14ac:dyDescent="0.25">
      <c r="A155">
        <v>3</v>
      </c>
      <c r="B155" t="s">
        <v>412</v>
      </c>
      <c r="C155" t="s">
        <v>363</v>
      </c>
      <c r="D155" s="114" t="s">
        <v>0</v>
      </c>
      <c r="E155" t="s">
        <v>3</v>
      </c>
      <c r="F155" t="s">
        <v>1</v>
      </c>
      <c r="G155" t="s">
        <v>1</v>
      </c>
      <c r="H155" t="s">
        <v>1</v>
      </c>
      <c r="I155" t="s">
        <v>1</v>
      </c>
      <c r="J155" t="s">
        <v>1</v>
      </c>
      <c r="K155" t="s">
        <v>1</v>
      </c>
      <c r="L155" t="s">
        <v>1</v>
      </c>
      <c r="M155" t="s">
        <v>1</v>
      </c>
      <c r="N155" t="s">
        <v>1</v>
      </c>
      <c r="O155" t="s">
        <v>1</v>
      </c>
      <c r="P155" t="s">
        <v>1</v>
      </c>
      <c r="Q155" t="s">
        <v>1</v>
      </c>
    </row>
    <row r="156" spans="1:18" x14ac:dyDescent="0.25">
      <c r="A156">
        <v>4</v>
      </c>
      <c r="B156" t="s">
        <v>413</v>
      </c>
      <c r="C156" t="s">
        <v>363</v>
      </c>
      <c r="D156" s="114">
        <v>13</v>
      </c>
      <c r="E156">
        <v>502</v>
      </c>
      <c r="F156" s="103">
        <v>21479</v>
      </c>
      <c r="G156">
        <v>4.2779999999999996</v>
      </c>
      <c r="H156" t="s">
        <v>1</v>
      </c>
      <c r="I156" t="s">
        <v>1</v>
      </c>
      <c r="J156" t="s">
        <v>1</v>
      </c>
      <c r="K156" t="s">
        <v>1</v>
      </c>
      <c r="L156" t="s">
        <v>1</v>
      </c>
      <c r="M156" t="s">
        <v>1</v>
      </c>
      <c r="N156" t="s">
        <v>1</v>
      </c>
      <c r="O156" t="s">
        <v>1</v>
      </c>
      <c r="P156" t="s">
        <v>1</v>
      </c>
      <c r="Q156" t="s">
        <v>1</v>
      </c>
    </row>
    <row r="157" spans="1:18" x14ac:dyDescent="0.25">
      <c r="A157">
        <v>5</v>
      </c>
      <c r="B157" t="s">
        <v>414</v>
      </c>
      <c r="C157" t="s">
        <v>363</v>
      </c>
      <c r="D157" s="114">
        <v>14</v>
      </c>
      <c r="E157">
        <v>546</v>
      </c>
      <c r="F157" s="103">
        <v>1676</v>
      </c>
      <c r="G157">
        <v>0.30599999999999999</v>
      </c>
      <c r="H157" t="s">
        <v>1</v>
      </c>
      <c r="I157" t="s">
        <v>1</v>
      </c>
      <c r="J157" t="s">
        <v>1</v>
      </c>
      <c r="K157" t="s">
        <v>1</v>
      </c>
      <c r="L157" t="s">
        <v>1</v>
      </c>
      <c r="M157" t="s">
        <v>1</v>
      </c>
      <c r="N157" t="s">
        <v>1</v>
      </c>
      <c r="O157" t="s">
        <v>1</v>
      </c>
      <c r="P157">
        <v>1</v>
      </c>
      <c r="Q157">
        <v>1</v>
      </c>
    </row>
    <row r="158" spans="1:18" x14ac:dyDescent="0.25">
      <c r="A158">
        <v>6</v>
      </c>
      <c r="B158" t="s">
        <v>415</v>
      </c>
      <c r="C158" t="s">
        <v>363</v>
      </c>
      <c r="D158" s="114">
        <v>15</v>
      </c>
      <c r="E158">
        <v>415</v>
      </c>
      <c r="F158" t="s">
        <v>1</v>
      </c>
      <c r="G158" t="s">
        <v>1</v>
      </c>
      <c r="H158" t="s">
        <v>1</v>
      </c>
      <c r="I158" t="s">
        <v>1</v>
      </c>
      <c r="J158" t="s">
        <v>1</v>
      </c>
      <c r="K158" t="s">
        <v>1</v>
      </c>
      <c r="L158" t="s">
        <v>1</v>
      </c>
      <c r="M158" t="s">
        <v>1</v>
      </c>
      <c r="N158" t="s">
        <v>1</v>
      </c>
      <c r="O158" t="s">
        <v>1</v>
      </c>
      <c r="P158" t="s">
        <v>1</v>
      </c>
      <c r="Q158" t="s">
        <v>1</v>
      </c>
    </row>
    <row r="159" spans="1:18" x14ac:dyDescent="0.25">
      <c r="A159">
        <v>7</v>
      </c>
      <c r="B159" t="s">
        <v>416</v>
      </c>
      <c r="C159" t="s">
        <v>363</v>
      </c>
      <c r="D159" s="114">
        <v>16</v>
      </c>
      <c r="E159">
        <v>12</v>
      </c>
      <c r="F159" t="s">
        <v>1</v>
      </c>
      <c r="G159" t="s">
        <v>1</v>
      </c>
      <c r="H159" t="s">
        <v>1</v>
      </c>
      <c r="I159" t="s">
        <v>1</v>
      </c>
      <c r="J159" t="s">
        <v>1</v>
      </c>
      <c r="K159" t="s">
        <v>1</v>
      </c>
      <c r="L159" t="s">
        <v>1</v>
      </c>
      <c r="M159" t="s">
        <v>1</v>
      </c>
      <c r="N159" t="s">
        <v>1</v>
      </c>
      <c r="O159" t="s">
        <v>1</v>
      </c>
      <c r="P159" t="s">
        <v>1</v>
      </c>
      <c r="Q159" t="s">
        <v>1</v>
      </c>
    </row>
    <row r="160" spans="1:18" x14ac:dyDescent="0.25">
      <c r="A160">
        <v>8</v>
      </c>
      <c r="B160" t="s">
        <v>417</v>
      </c>
      <c r="C160" t="s">
        <v>363</v>
      </c>
      <c r="D160" s="114">
        <v>17</v>
      </c>
      <c r="E160">
        <v>12</v>
      </c>
      <c r="F160" t="s">
        <v>1</v>
      </c>
      <c r="G160" t="s">
        <v>1</v>
      </c>
      <c r="H160" t="s">
        <v>1</v>
      </c>
      <c r="I160" t="s">
        <v>1</v>
      </c>
      <c r="J160" t="s">
        <v>1</v>
      </c>
      <c r="K160" t="s">
        <v>1</v>
      </c>
      <c r="L160" t="s">
        <v>1</v>
      </c>
      <c r="M160" t="s">
        <v>1</v>
      </c>
      <c r="N160" t="s">
        <v>1</v>
      </c>
      <c r="O160" t="s">
        <v>1</v>
      </c>
      <c r="P160" t="s">
        <v>1</v>
      </c>
      <c r="Q160" t="s">
        <v>1</v>
      </c>
    </row>
    <row r="161" spans="1:17" x14ac:dyDescent="0.25">
      <c r="A161">
        <v>9</v>
      </c>
      <c r="B161" t="s">
        <v>418</v>
      </c>
      <c r="C161" t="s">
        <v>363</v>
      </c>
      <c r="D161" s="114" t="s">
        <v>4</v>
      </c>
      <c r="E161" s="103">
        <v>1487</v>
      </c>
      <c r="F161" s="103">
        <v>23155</v>
      </c>
      <c r="G161">
        <v>1.5569999999999999</v>
      </c>
      <c r="H161" t="s">
        <v>1</v>
      </c>
      <c r="I161" t="s">
        <v>1</v>
      </c>
      <c r="J161" t="s">
        <v>1</v>
      </c>
      <c r="K161" t="s">
        <v>1</v>
      </c>
      <c r="L161" t="s">
        <v>1</v>
      </c>
      <c r="M161" t="s">
        <v>1</v>
      </c>
      <c r="N161" t="s">
        <v>1</v>
      </c>
      <c r="O161" t="s">
        <v>1</v>
      </c>
      <c r="P161">
        <v>1</v>
      </c>
      <c r="Q161">
        <v>1</v>
      </c>
    </row>
    <row r="162" spans="1:17" x14ac:dyDescent="0.25">
      <c r="A162">
        <v>10</v>
      </c>
      <c r="B162" t="s">
        <v>419</v>
      </c>
      <c r="C162" t="s">
        <v>363</v>
      </c>
      <c r="D162" s="114" t="s">
        <v>5</v>
      </c>
      <c r="E162" t="s">
        <v>1</v>
      </c>
      <c r="F162" t="s">
        <v>1</v>
      </c>
      <c r="G162" t="s">
        <v>1</v>
      </c>
      <c r="H162" t="s">
        <v>1</v>
      </c>
      <c r="I162" t="s">
        <v>1</v>
      </c>
      <c r="J162" t="s">
        <v>1</v>
      </c>
      <c r="K162" t="s">
        <v>1</v>
      </c>
      <c r="L162" t="s">
        <v>1</v>
      </c>
      <c r="M162" t="s">
        <v>1</v>
      </c>
      <c r="N162" t="s">
        <v>1</v>
      </c>
      <c r="O162" t="s">
        <v>1</v>
      </c>
      <c r="P162" t="s">
        <v>1</v>
      </c>
      <c r="Q162" t="s">
        <v>1</v>
      </c>
    </row>
    <row r="163" spans="1:17" x14ac:dyDescent="0.25">
      <c r="A163">
        <v>11</v>
      </c>
      <c r="B163" t="s">
        <v>420</v>
      </c>
      <c r="C163" t="s">
        <v>363</v>
      </c>
      <c r="D163" s="114">
        <v>13</v>
      </c>
      <c r="E163" t="s">
        <v>1</v>
      </c>
      <c r="F163" t="s">
        <v>1</v>
      </c>
      <c r="G163" t="s">
        <v>1</v>
      </c>
      <c r="H163" t="s">
        <v>1</v>
      </c>
      <c r="I163" t="s">
        <v>1</v>
      </c>
      <c r="J163" t="s">
        <v>1</v>
      </c>
      <c r="K163" t="s">
        <v>1</v>
      </c>
      <c r="L163" t="s">
        <v>1</v>
      </c>
      <c r="M163" t="s">
        <v>1</v>
      </c>
      <c r="N163" t="s">
        <v>1</v>
      </c>
      <c r="O163" s="103">
        <v>21479</v>
      </c>
      <c r="P163" t="s">
        <v>1</v>
      </c>
      <c r="Q163" t="s">
        <v>1</v>
      </c>
    </row>
    <row r="164" spans="1:17" x14ac:dyDescent="0.25">
      <c r="A164">
        <v>12</v>
      </c>
      <c r="B164" t="s">
        <v>421</v>
      </c>
      <c r="C164" t="s">
        <v>363</v>
      </c>
      <c r="D164" s="114">
        <v>14</v>
      </c>
      <c r="E164" t="s">
        <v>1</v>
      </c>
      <c r="F164" t="s">
        <v>1</v>
      </c>
      <c r="G164" t="s">
        <v>1</v>
      </c>
      <c r="H164" t="s">
        <v>1</v>
      </c>
      <c r="I164" s="103">
        <v>1009</v>
      </c>
      <c r="J164" t="s">
        <v>1</v>
      </c>
      <c r="K164" t="s">
        <v>1</v>
      </c>
      <c r="L164" t="s">
        <v>1</v>
      </c>
      <c r="M164" t="s">
        <v>1</v>
      </c>
      <c r="N164">
        <v>667</v>
      </c>
      <c r="O164" t="s">
        <v>1</v>
      </c>
      <c r="P164" t="s">
        <v>1</v>
      </c>
      <c r="Q164" t="s">
        <v>1</v>
      </c>
    </row>
    <row r="165" spans="1:17" x14ac:dyDescent="0.25">
      <c r="A165">
        <v>13</v>
      </c>
      <c r="B165" t="s">
        <v>422</v>
      </c>
      <c r="C165" t="s">
        <v>363</v>
      </c>
      <c r="D165" s="114" t="s">
        <v>0</v>
      </c>
      <c r="E165" t="s">
        <v>1</v>
      </c>
      <c r="F165" t="s">
        <v>1</v>
      </c>
      <c r="G165" t="s">
        <v>1</v>
      </c>
      <c r="H165" t="s">
        <v>1</v>
      </c>
      <c r="I165" t="s">
        <v>1</v>
      </c>
      <c r="J165" t="s">
        <v>1</v>
      </c>
      <c r="K165" t="s">
        <v>1</v>
      </c>
      <c r="L165" t="s">
        <v>1</v>
      </c>
      <c r="M165" t="s">
        <v>1</v>
      </c>
      <c r="N165" t="s">
        <v>1</v>
      </c>
      <c r="O165" t="s">
        <v>1</v>
      </c>
      <c r="P165" t="s">
        <v>1</v>
      </c>
      <c r="Q165" t="s">
        <v>1</v>
      </c>
    </row>
    <row r="166" spans="1:17" x14ac:dyDescent="0.25">
      <c r="A166">
        <v>14</v>
      </c>
      <c r="B166" t="s">
        <v>423</v>
      </c>
      <c r="C166" t="s">
        <v>363</v>
      </c>
      <c r="D166" s="114" t="s">
        <v>0</v>
      </c>
      <c r="E166" t="s">
        <v>1</v>
      </c>
      <c r="F166" t="s">
        <v>1</v>
      </c>
      <c r="G166" t="s">
        <v>1</v>
      </c>
      <c r="H166" t="s">
        <v>1</v>
      </c>
      <c r="I166" t="s">
        <v>1</v>
      </c>
      <c r="J166" t="s">
        <v>1</v>
      </c>
      <c r="K166" t="s">
        <v>1</v>
      </c>
      <c r="L166" t="s">
        <v>1</v>
      </c>
      <c r="M166" t="s">
        <v>1</v>
      </c>
      <c r="N166" t="s">
        <v>1</v>
      </c>
      <c r="O166" t="s">
        <v>1</v>
      </c>
      <c r="P166" t="s">
        <v>1</v>
      </c>
      <c r="Q166" t="s">
        <v>1</v>
      </c>
    </row>
    <row r="167" spans="1:17" x14ac:dyDescent="0.25">
      <c r="A167">
        <v>15</v>
      </c>
      <c r="B167" t="s">
        <v>424</v>
      </c>
      <c r="C167" t="s">
        <v>363</v>
      </c>
      <c r="D167" s="114" t="s">
        <v>0</v>
      </c>
      <c r="E167" t="s">
        <v>1</v>
      </c>
      <c r="F167" t="s">
        <v>1</v>
      </c>
      <c r="G167" t="s">
        <v>1</v>
      </c>
      <c r="H167" t="s">
        <v>1</v>
      </c>
      <c r="I167" t="s">
        <v>1</v>
      </c>
      <c r="J167" t="s">
        <v>1</v>
      </c>
      <c r="K167" t="s">
        <v>1</v>
      </c>
      <c r="L167" t="s">
        <v>1</v>
      </c>
      <c r="M167" t="s">
        <v>1</v>
      </c>
      <c r="N167" t="s">
        <v>1</v>
      </c>
      <c r="O167" t="s">
        <v>1</v>
      </c>
      <c r="P167" t="s">
        <v>1</v>
      </c>
      <c r="Q167" t="s">
        <v>1</v>
      </c>
    </row>
    <row r="168" spans="1:17" x14ac:dyDescent="0.25">
      <c r="A168">
        <v>16</v>
      </c>
      <c r="B168" t="s">
        <v>425</v>
      </c>
      <c r="C168" t="s">
        <v>363</v>
      </c>
      <c r="D168" s="114" t="s">
        <v>4</v>
      </c>
      <c r="E168" t="s">
        <v>1</v>
      </c>
      <c r="F168" t="s">
        <v>1</v>
      </c>
      <c r="G168" t="s">
        <v>1</v>
      </c>
      <c r="H168" t="s">
        <v>1</v>
      </c>
      <c r="I168" s="103">
        <v>1009</v>
      </c>
      <c r="J168" t="s">
        <v>1</v>
      </c>
      <c r="K168" t="s">
        <v>1</v>
      </c>
      <c r="L168" t="s">
        <v>1</v>
      </c>
      <c r="M168" t="s">
        <v>1</v>
      </c>
      <c r="N168">
        <v>667</v>
      </c>
      <c r="O168" s="103">
        <v>21479</v>
      </c>
      <c r="P168" t="s">
        <v>1</v>
      </c>
      <c r="Q168" t="s">
        <v>1</v>
      </c>
    </row>
    <row r="169" spans="1:17" x14ac:dyDescent="0.25">
      <c r="A169">
        <v>17</v>
      </c>
      <c r="B169" t="s">
        <v>426</v>
      </c>
      <c r="C169" t="s">
        <v>363</v>
      </c>
      <c r="D169" s="114" t="s">
        <v>5</v>
      </c>
      <c r="E169" t="s">
        <v>1</v>
      </c>
      <c r="F169" t="s">
        <v>1</v>
      </c>
      <c r="G169" t="s">
        <v>1</v>
      </c>
      <c r="H169" t="s">
        <v>1</v>
      </c>
      <c r="I169" t="s">
        <v>1</v>
      </c>
      <c r="J169" t="s">
        <v>1</v>
      </c>
      <c r="K169" t="s">
        <v>1</v>
      </c>
      <c r="L169" t="s">
        <v>1</v>
      </c>
      <c r="M169" t="s">
        <v>1</v>
      </c>
      <c r="N169" t="s">
        <v>1</v>
      </c>
      <c r="O169" t="s">
        <v>1</v>
      </c>
      <c r="P169" t="s">
        <v>1</v>
      </c>
      <c r="Q169" t="s">
        <v>1</v>
      </c>
    </row>
    <row r="170" spans="1:17" x14ac:dyDescent="0.25">
      <c r="A170">
        <v>18</v>
      </c>
      <c r="B170" t="s">
        <v>427</v>
      </c>
      <c r="C170" t="s">
        <v>363</v>
      </c>
      <c r="D170" s="114">
        <v>13</v>
      </c>
      <c r="E170" t="s">
        <v>1</v>
      </c>
      <c r="F170" t="s">
        <v>1</v>
      </c>
      <c r="G170" t="s">
        <v>1</v>
      </c>
      <c r="H170" t="s">
        <v>1</v>
      </c>
      <c r="I170" t="s">
        <v>1</v>
      </c>
      <c r="J170" t="s">
        <v>1</v>
      </c>
      <c r="K170" t="s">
        <v>1</v>
      </c>
      <c r="L170" t="s">
        <v>1</v>
      </c>
      <c r="M170" t="s">
        <v>1</v>
      </c>
      <c r="N170" t="s">
        <v>1</v>
      </c>
      <c r="O170" s="103">
        <v>26527</v>
      </c>
      <c r="P170" t="s">
        <v>1</v>
      </c>
      <c r="Q170" t="s">
        <v>1</v>
      </c>
    </row>
    <row r="171" spans="1:17" x14ac:dyDescent="0.25">
      <c r="A171">
        <v>19</v>
      </c>
      <c r="B171" t="s">
        <v>428</v>
      </c>
      <c r="C171" t="s">
        <v>363</v>
      </c>
      <c r="D171" s="114">
        <v>14</v>
      </c>
      <c r="E171" t="s">
        <v>1</v>
      </c>
      <c r="F171" t="s">
        <v>1</v>
      </c>
      <c r="G171" t="s">
        <v>1</v>
      </c>
      <c r="H171" t="s">
        <v>1</v>
      </c>
      <c r="I171" s="103">
        <v>1932</v>
      </c>
      <c r="J171" t="s">
        <v>1</v>
      </c>
      <c r="K171" t="s">
        <v>1</v>
      </c>
      <c r="L171" t="s">
        <v>1</v>
      </c>
      <c r="M171" t="s">
        <v>1</v>
      </c>
      <c r="N171" s="103">
        <v>2892</v>
      </c>
      <c r="O171" t="s">
        <v>1</v>
      </c>
      <c r="P171" t="s">
        <v>1</v>
      </c>
      <c r="Q171" t="s">
        <v>1</v>
      </c>
    </row>
    <row r="172" spans="1:17" x14ac:dyDescent="0.25">
      <c r="A172">
        <v>20</v>
      </c>
      <c r="B172" t="s">
        <v>429</v>
      </c>
      <c r="C172" t="s">
        <v>363</v>
      </c>
      <c r="D172" s="114" t="s">
        <v>0</v>
      </c>
      <c r="E172" t="s">
        <v>1</v>
      </c>
      <c r="F172" t="s">
        <v>1</v>
      </c>
      <c r="G172" t="s">
        <v>1</v>
      </c>
      <c r="H172" t="s">
        <v>1</v>
      </c>
      <c r="I172" t="s">
        <v>1</v>
      </c>
      <c r="J172" t="s">
        <v>1</v>
      </c>
      <c r="K172" t="s">
        <v>1</v>
      </c>
      <c r="L172" t="s">
        <v>1</v>
      </c>
      <c r="M172" t="s">
        <v>1</v>
      </c>
      <c r="N172" t="s">
        <v>1</v>
      </c>
      <c r="O172" t="s">
        <v>1</v>
      </c>
      <c r="P172" t="s">
        <v>1</v>
      </c>
      <c r="Q172" t="s">
        <v>1</v>
      </c>
    </row>
    <row r="173" spans="1:17" x14ac:dyDescent="0.25">
      <c r="A173">
        <v>21</v>
      </c>
      <c r="B173" t="s">
        <v>430</v>
      </c>
      <c r="C173" t="s">
        <v>363</v>
      </c>
      <c r="D173" s="114" t="s">
        <v>0</v>
      </c>
      <c r="E173" t="s">
        <v>1</v>
      </c>
      <c r="F173" t="s">
        <v>1</v>
      </c>
      <c r="G173" t="s">
        <v>1</v>
      </c>
      <c r="H173" t="s">
        <v>1</v>
      </c>
      <c r="I173" t="s">
        <v>1</v>
      </c>
      <c r="J173" t="s">
        <v>1</v>
      </c>
      <c r="K173" t="s">
        <v>1</v>
      </c>
      <c r="L173" t="s">
        <v>1</v>
      </c>
      <c r="M173" t="s">
        <v>1</v>
      </c>
      <c r="N173" t="s">
        <v>1</v>
      </c>
      <c r="O173" t="s">
        <v>1</v>
      </c>
      <c r="P173" t="s">
        <v>1</v>
      </c>
      <c r="Q173" t="s">
        <v>1</v>
      </c>
    </row>
    <row r="174" spans="1:17" x14ac:dyDescent="0.25">
      <c r="A174">
        <v>22</v>
      </c>
      <c r="B174" t="s">
        <v>431</v>
      </c>
      <c r="C174" t="s">
        <v>363</v>
      </c>
      <c r="D174" s="114" t="s">
        <v>0</v>
      </c>
      <c r="E174" t="s">
        <v>1</v>
      </c>
      <c r="F174" t="s">
        <v>1</v>
      </c>
      <c r="G174" t="s">
        <v>1</v>
      </c>
      <c r="H174" t="s">
        <v>1</v>
      </c>
      <c r="I174" t="s">
        <v>1</v>
      </c>
      <c r="J174" t="s">
        <v>1</v>
      </c>
      <c r="K174" t="s">
        <v>1</v>
      </c>
      <c r="L174" t="s">
        <v>1</v>
      </c>
      <c r="M174" t="s">
        <v>1</v>
      </c>
      <c r="N174" t="s">
        <v>1</v>
      </c>
      <c r="O174" t="s">
        <v>1</v>
      </c>
      <c r="P174" t="s">
        <v>1</v>
      </c>
      <c r="Q174" t="s">
        <v>1</v>
      </c>
    </row>
    <row r="175" spans="1:17" x14ac:dyDescent="0.25">
      <c r="A175">
        <v>23</v>
      </c>
      <c r="B175" t="s">
        <v>432</v>
      </c>
      <c r="C175" t="s">
        <v>363</v>
      </c>
      <c r="D175" s="114" t="s">
        <v>4</v>
      </c>
      <c r="E175" t="s">
        <v>1</v>
      </c>
      <c r="F175" t="s">
        <v>1</v>
      </c>
      <c r="G175" t="s">
        <v>1</v>
      </c>
      <c r="H175" t="s">
        <v>1</v>
      </c>
      <c r="I175" s="103">
        <v>1932</v>
      </c>
      <c r="J175" t="s">
        <v>1</v>
      </c>
      <c r="K175" t="s">
        <v>1</v>
      </c>
      <c r="L175" t="s">
        <v>1</v>
      </c>
      <c r="M175" t="s">
        <v>1</v>
      </c>
      <c r="N175" s="103">
        <v>2892</v>
      </c>
      <c r="O175" s="103">
        <v>26527</v>
      </c>
      <c r="P175" t="s">
        <v>1</v>
      </c>
      <c r="Q175" t="s">
        <v>1</v>
      </c>
    </row>
    <row r="176" spans="1:17" x14ac:dyDescent="0.25">
      <c r="A176">
        <v>24</v>
      </c>
      <c r="B176" t="s">
        <v>433</v>
      </c>
      <c r="C176" t="s">
        <v>363</v>
      </c>
      <c r="D176" s="114" t="s">
        <v>5</v>
      </c>
      <c r="E176" t="s">
        <v>1</v>
      </c>
      <c r="F176" t="s">
        <v>1</v>
      </c>
      <c r="G176" t="s">
        <v>1</v>
      </c>
      <c r="H176" t="s">
        <v>1</v>
      </c>
      <c r="I176" t="s">
        <v>1</v>
      </c>
      <c r="J176" t="s">
        <v>1</v>
      </c>
      <c r="K176" t="s">
        <v>1</v>
      </c>
      <c r="L176" t="s">
        <v>1</v>
      </c>
      <c r="M176" t="s">
        <v>1</v>
      </c>
      <c r="N176" t="s">
        <v>1</v>
      </c>
      <c r="O176" t="s">
        <v>1</v>
      </c>
      <c r="P176" t="s">
        <v>1</v>
      </c>
      <c r="Q176" t="s">
        <v>1</v>
      </c>
    </row>
    <row r="177" spans="1:18" x14ac:dyDescent="0.25">
      <c r="A177">
        <v>25</v>
      </c>
      <c r="B177" t="s">
        <v>434</v>
      </c>
      <c r="C177" t="s">
        <v>363</v>
      </c>
      <c r="D177" s="114" t="s">
        <v>0</v>
      </c>
      <c r="E177" t="s">
        <v>1</v>
      </c>
      <c r="F177" t="s">
        <v>1</v>
      </c>
      <c r="G177" t="s">
        <v>1</v>
      </c>
      <c r="H177" t="s">
        <v>1</v>
      </c>
      <c r="I177" s="103">
        <v>4824</v>
      </c>
      <c r="J177" s="103">
        <v>26527</v>
      </c>
      <c r="K177" t="s">
        <v>1</v>
      </c>
      <c r="L177" t="s">
        <v>1</v>
      </c>
      <c r="M177" t="s">
        <v>1</v>
      </c>
      <c r="N177" t="s">
        <v>1</v>
      </c>
      <c r="O177" t="s">
        <v>1</v>
      </c>
      <c r="P177" t="s">
        <v>1</v>
      </c>
      <c r="Q177" t="s">
        <v>1</v>
      </c>
    </row>
    <row r="178" spans="1:18" x14ac:dyDescent="0.25">
      <c r="A178">
        <v>26</v>
      </c>
      <c r="B178" t="s">
        <v>435</v>
      </c>
      <c r="C178" t="s">
        <v>363</v>
      </c>
      <c r="D178" s="114" t="s">
        <v>0</v>
      </c>
      <c r="E178" t="s">
        <v>1</v>
      </c>
      <c r="F178" t="s">
        <v>1</v>
      </c>
      <c r="G178" t="s">
        <v>1</v>
      </c>
      <c r="H178" t="s">
        <v>1</v>
      </c>
      <c r="I178" t="s">
        <v>1</v>
      </c>
      <c r="J178" t="s">
        <v>1</v>
      </c>
      <c r="K178" t="s">
        <v>1</v>
      </c>
      <c r="L178" t="s">
        <v>1</v>
      </c>
      <c r="M178" t="s">
        <v>1</v>
      </c>
      <c r="N178" t="s">
        <v>1</v>
      </c>
      <c r="O178" t="s">
        <v>1</v>
      </c>
      <c r="P178" t="s">
        <v>1</v>
      </c>
      <c r="Q178" t="s">
        <v>1</v>
      </c>
    </row>
    <row r="179" spans="1:18" x14ac:dyDescent="0.25">
      <c r="A179">
        <v>27</v>
      </c>
      <c r="B179" t="s">
        <v>436</v>
      </c>
      <c r="C179" t="s">
        <v>363</v>
      </c>
      <c r="D179" s="114" t="s">
        <v>0</v>
      </c>
      <c r="E179" t="s">
        <v>1</v>
      </c>
      <c r="F179" t="s">
        <v>1</v>
      </c>
      <c r="G179" t="s">
        <v>1</v>
      </c>
      <c r="H179" s="103">
        <v>-10317</v>
      </c>
      <c r="I179" s="103">
        <v>5564</v>
      </c>
      <c r="J179" t="s">
        <v>1</v>
      </c>
      <c r="K179" t="s">
        <v>1</v>
      </c>
      <c r="L179" t="s">
        <v>1</v>
      </c>
      <c r="M179" t="s">
        <v>1</v>
      </c>
      <c r="N179" t="s">
        <v>1</v>
      </c>
      <c r="O179" t="s">
        <v>1</v>
      </c>
      <c r="P179" t="s">
        <v>1</v>
      </c>
      <c r="Q179" t="s">
        <v>1</v>
      </c>
    </row>
    <row r="180" spans="1:18" x14ac:dyDescent="0.25">
      <c r="A180">
        <v>28</v>
      </c>
      <c r="B180" t="s">
        <v>437</v>
      </c>
      <c r="C180" t="s">
        <v>363</v>
      </c>
      <c r="D180" s="114" t="s">
        <v>0</v>
      </c>
      <c r="E180" t="s">
        <v>1</v>
      </c>
      <c r="F180" t="s">
        <v>1</v>
      </c>
      <c r="G180" t="s">
        <v>1</v>
      </c>
      <c r="H180" t="s">
        <v>1</v>
      </c>
      <c r="I180" s="103">
        <v>10388</v>
      </c>
      <c r="J180" s="103">
        <v>26527</v>
      </c>
      <c r="K180" t="s">
        <v>1</v>
      </c>
      <c r="L180" t="s">
        <v>1</v>
      </c>
      <c r="M180" t="s">
        <v>1</v>
      </c>
      <c r="N180" t="s">
        <v>1</v>
      </c>
      <c r="O180" t="s">
        <v>1</v>
      </c>
      <c r="P180" t="s">
        <v>1</v>
      </c>
      <c r="Q180" t="s">
        <v>1</v>
      </c>
    </row>
    <row r="181" spans="1:18" x14ac:dyDescent="0.25">
      <c r="A181">
        <v>29</v>
      </c>
      <c r="B181" t="s">
        <v>438</v>
      </c>
      <c r="C181" t="s">
        <v>363</v>
      </c>
      <c r="D181" s="114" t="s">
        <v>0</v>
      </c>
      <c r="E181" t="s">
        <v>1</v>
      </c>
      <c r="F181" t="s">
        <v>1</v>
      </c>
      <c r="G181" t="s">
        <v>1</v>
      </c>
      <c r="H181" s="103">
        <v>68922</v>
      </c>
      <c r="I181" s="103">
        <v>41294</v>
      </c>
      <c r="J181" s="103">
        <v>1800</v>
      </c>
      <c r="K181" t="s">
        <v>1</v>
      </c>
      <c r="L181" t="s">
        <v>1</v>
      </c>
      <c r="M181" t="s">
        <v>1</v>
      </c>
      <c r="N181" t="s">
        <v>1</v>
      </c>
      <c r="O181" t="s">
        <v>1</v>
      </c>
      <c r="P181" t="s">
        <v>1</v>
      </c>
      <c r="Q181" t="s">
        <v>1</v>
      </c>
    </row>
    <row r="182" spans="1:18" x14ac:dyDescent="0.25">
      <c r="A182">
        <v>30</v>
      </c>
      <c r="B182" t="s">
        <v>439</v>
      </c>
      <c r="C182" t="s">
        <v>363</v>
      </c>
      <c r="D182" s="114" t="s">
        <v>0</v>
      </c>
      <c r="E182" t="s">
        <v>1</v>
      </c>
      <c r="F182" t="s">
        <v>1</v>
      </c>
      <c r="G182" t="s">
        <v>1</v>
      </c>
      <c r="H182">
        <v>0</v>
      </c>
      <c r="I182">
        <v>0</v>
      </c>
      <c r="J182">
        <v>0</v>
      </c>
      <c r="K182" t="s">
        <v>1</v>
      </c>
      <c r="L182" t="s">
        <v>1</v>
      </c>
      <c r="M182" t="s">
        <v>1</v>
      </c>
      <c r="N182" t="s">
        <v>1</v>
      </c>
      <c r="O182" t="s">
        <v>1</v>
      </c>
      <c r="P182" t="s">
        <v>1</v>
      </c>
      <c r="Q182" t="s">
        <v>1</v>
      </c>
    </row>
    <row r="183" spans="1:18" x14ac:dyDescent="0.25">
      <c r="A183">
        <v>31</v>
      </c>
      <c r="B183" t="s">
        <v>440</v>
      </c>
      <c r="C183" t="s">
        <v>363</v>
      </c>
      <c r="D183" s="114" t="s">
        <v>0</v>
      </c>
      <c r="E183" t="s">
        <v>1</v>
      </c>
      <c r="F183" t="s">
        <v>1</v>
      </c>
      <c r="G183" t="s">
        <v>1</v>
      </c>
      <c r="H183">
        <v>0</v>
      </c>
      <c r="I183">
        <v>0.69899999999999995</v>
      </c>
      <c r="J183">
        <v>1.784</v>
      </c>
      <c r="K183">
        <v>2.4830000000000001</v>
      </c>
      <c r="L183" t="s">
        <v>1</v>
      </c>
      <c r="M183" t="s">
        <v>1</v>
      </c>
      <c r="N183" t="s">
        <v>1</v>
      </c>
      <c r="O183" t="s">
        <v>1</v>
      </c>
      <c r="P183" t="s">
        <v>1</v>
      </c>
      <c r="Q183" t="s">
        <v>1</v>
      </c>
    </row>
    <row r="184" spans="1:18" x14ac:dyDescent="0.25">
      <c r="A184">
        <v>32</v>
      </c>
      <c r="B184" t="s">
        <v>441</v>
      </c>
      <c r="C184" t="s">
        <v>363</v>
      </c>
      <c r="D184" s="114" t="s">
        <v>0</v>
      </c>
      <c r="E184" t="s">
        <v>1</v>
      </c>
      <c r="F184" t="s">
        <v>1</v>
      </c>
      <c r="G184" t="s">
        <v>1</v>
      </c>
      <c r="H184">
        <v>0</v>
      </c>
      <c r="I184">
        <v>0.84199999999999997</v>
      </c>
      <c r="J184">
        <v>2.3050000000000002</v>
      </c>
      <c r="K184">
        <v>3.1469999999999998</v>
      </c>
      <c r="L184" t="s">
        <v>1</v>
      </c>
      <c r="M184" t="s">
        <v>1</v>
      </c>
      <c r="N184" t="s">
        <v>1</v>
      </c>
      <c r="O184" t="s">
        <v>1</v>
      </c>
      <c r="P184" t="s">
        <v>1</v>
      </c>
      <c r="Q184" t="s">
        <v>1</v>
      </c>
    </row>
    <row r="185" spans="1:18" x14ac:dyDescent="0.25">
      <c r="A185">
        <v>33</v>
      </c>
      <c r="B185" t="s">
        <v>442</v>
      </c>
      <c r="C185" t="s">
        <v>363</v>
      </c>
      <c r="D185" s="114" t="s">
        <v>0</v>
      </c>
      <c r="E185" t="s">
        <v>1</v>
      </c>
      <c r="F185" t="s">
        <v>1</v>
      </c>
      <c r="G185" t="s">
        <v>1</v>
      </c>
      <c r="H185">
        <v>4.7210000000000001</v>
      </c>
      <c r="I185">
        <v>2.8290000000000002</v>
      </c>
      <c r="J185">
        <v>0.123</v>
      </c>
      <c r="K185">
        <v>7.673</v>
      </c>
      <c r="L185" t="s">
        <v>1</v>
      </c>
      <c r="M185" t="s">
        <v>1</v>
      </c>
      <c r="N185" t="s">
        <v>1</v>
      </c>
      <c r="O185" t="s">
        <v>1</v>
      </c>
      <c r="P185" t="s">
        <v>1</v>
      </c>
      <c r="Q185" t="s">
        <v>1</v>
      </c>
    </row>
    <row r="186" spans="1:18" x14ac:dyDescent="0.25">
      <c r="A186">
        <v>34</v>
      </c>
      <c r="B186" t="s">
        <v>443</v>
      </c>
      <c r="C186" t="s">
        <v>363</v>
      </c>
      <c r="D186" s="114" t="s">
        <v>0</v>
      </c>
      <c r="E186" t="s">
        <v>1</v>
      </c>
      <c r="F186" t="s">
        <v>1</v>
      </c>
      <c r="G186" t="s">
        <v>1</v>
      </c>
      <c r="H186">
        <v>4.7210000000000001</v>
      </c>
      <c r="I186">
        <v>2.8290000000000002</v>
      </c>
      <c r="J186">
        <v>0.123</v>
      </c>
      <c r="K186">
        <v>7.673</v>
      </c>
      <c r="L186" t="s">
        <v>1</v>
      </c>
      <c r="M186" t="s">
        <v>1</v>
      </c>
      <c r="N186" t="s">
        <v>1</v>
      </c>
      <c r="O186" t="s">
        <v>1</v>
      </c>
      <c r="P186" t="s">
        <v>1</v>
      </c>
      <c r="Q186" t="s">
        <v>1</v>
      </c>
    </row>
    <row r="187" spans="1:18" x14ac:dyDescent="0.25">
      <c r="A187">
        <v>35</v>
      </c>
      <c r="B187" t="s">
        <v>444</v>
      </c>
      <c r="C187" t="s">
        <v>363</v>
      </c>
      <c r="D187" s="114" t="s">
        <v>0</v>
      </c>
      <c r="E187" t="s">
        <v>1</v>
      </c>
      <c r="F187" t="s">
        <v>1</v>
      </c>
      <c r="G187" t="s">
        <v>1</v>
      </c>
      <c r="H187">
        <v>4.6349999999999998</v>
      </c>
      <c r="I187">
        <v>2.7770000000000001</v>
      </c>
      <c r="J187">
        <v>0.121</v>
      </c>
      <c r="K187">
        <v>7.5330000000000004</v>
      </c>
      <c r="L187" t="s">
        <v>1</v>
      </c>
      <c r="M187" t="s">
        <v>1</v>
      </c>
      <c r="N187" t="s">
        <v>1</v>
      </c>
      <c r="O187" t="s">
        <v>1</v>
      </c>
      <c r="P187" t="s">
        <v>1</v>
      </c>
      <c r="Q187" t="s">
        <v>1</v>
      </c>
    </row>
    <row r="188" spans="1:18" x14ac:dyDescent="0.25">
      <c r="A188">
        <v>36</v>
      </c>
      <c r="B188" t="s">
        <v>445</v>
      </c>
      <c r="C188" t="s">
        <v>363</v>
      </c>
      <c r="D188" s="114" t="s">
        <v>0</v>
      </c>
      <c r="E188" t="s">
        <v>1</v>
      </c>
      <c r="F188" t="s">
        <v>1</v>
      </c>
      <c r="G188" t="s">
        <v>1</v>
      </c>
      <c r="H188">
        <v>4.7210000000000001</v>
      </c>
      <c r="I188">
        <v>2.8290000000000002</v>
      </c>
      <c r="J188">
        <v>0.123</v>
      </c>
      <c r="K188">
        <v>7.673</v>
      </c>
      <c r="L188" t="s">
        <v>1</v>
      </c>
      <c r="M188" t="s">
        <v>1</v>
      </c>
      <c r="N188" t="s">
        <v>1</v>
      </c>
      <c r="O188" t="s">
        <v>1</v>
      </c>
      <c r="P188" t="s">
        <v>1</v>
      </c>
      <c r="Q188" t="s">
        <v>1</v>
      </c>
    </row>
    <row r="189" spans="1:18" x14ac:dyDescent="0.25">
      <c r="A189">
        <v>37</v>
      </c>
      <c r="B189" t="s">
        <v>446</v>
      </c>
      <c r="C189" t="s">
        <v>363</v>
      </c>
      <c r="D189" s="114" t="s">
        <v>0</v>
      </c>
      <c r="E189" t="s">
        <v>1</v>
      </c>
      <c r="F189" t="s">
        <v>368</v>
      </c>
      <c r="G189" t="s">
        <v>369</v>
      </c>
      <c r="H189" t="s">
        <v>640</v>
      </c>
      <c r="I189" t="s">
        <v>641</v>
      </c>
      <c r="J189" t="s">
        <v>1</v>
      </c>
      <c r="K189">
        <v>10.693</v>
      </c>
      <c r="L189" t="s">
        <v>1</v>
      </c>
      <c r="M189" t="s">
        <v>1</v>
      </c>
      <c r="N189" t="s">
        <v>1</v>
      </c>
      <c r="O189" t="s">
        <v>1</v>
      </c>
      <c r="P189" t="s">
        <v>1</v>
      </c>
      <c r="Q189" t="s">
        <v>1</v>
      </c>
    </row>
    <row r="190" spans="1:18" x14ac:dyDescent="0.25">
      <c r="A190">
        <v>38</v>
      </c>
      <c r="B190" t="s">
        <v>447</v>
      </c>
      <c r="C190" t="s">
        <v>363</v>
      </c>
      <c r="D190" s="114" t="s">
        <v>0</v>
      </c>
      <c r="E190" t="s">
        <v>1</v>
      </c>
      <c r="F190">
        <v>10.38</v>
      </c>
      <c r="G190">
        <v>10.39</v>
      </c>
      <c r="H190">
        <v>10.039999999999999</v>
      </c>
      <c r="I190">
        <v>10.69</v>
      </c>
      <c r="J190" t="s">
        <v>1</v>
      </c>
      <c r="K190" t="s">
        <v>1</v>
      </c>
      <c r="L190" t="s">
        <v>1</v>
      </c>
      <c r="M190" t="s">
        <v>1</v>
      </c>
      <c r="N190" t="s">
        <v>1</v>
      </c>
      <c r="O190" t="s">
        <v>1</v>
      </c>
      <c r="P190" t="s">
        <v>1</v>
      </c>
      <c r="Q190" t="s">
        <v>1</v>
      </c>
    </row>
    <row r="191" spans="1:18" x14ac:dyDescent="0.25">
      <c r="A191">
        <v>1</v>
      </c>
      <c r="B191" t="s">
        <v>448</v>
      </c>
      <c r="C191" t="s">
        <v>370</v>
      </c>
      <c r="D191" s="114" t="s">
        <v>0</v>
      </c>
      <c r="E191" t="s">
        <v>1</v>
      </c>
      <c r="F191" t="s">
        <v>1</v>
      </c>
      <c r="G191" t="s">
        <v>1</v>
      </c>
      <c r="H191" t="s">
        <v>1</v>
      </c>
      <c r="I191" t="s">
        <v>1</v>
      </c>
      <c r="J191" t="s">
        <v>1</v>
      </c>
      <c r="K191" t="s">
        <v>1</v>
      </c>
      <c r="L191" t="s">
        <v>1</v>
      </c>
      <c r="M191" t="s">
        <v>1</v>
      </c>
      <c r="N191" t="s">
        <v>1</v>
      </c>
      <c r="O191" t="s">
        <v>1</v>
      </c>
      <c r="P191" t="s">
        <v>1</v>
      </c>
      <c r="Q191" t="s">
        <v>1</v>
      </c>
      <c r="R191" t="s">
        <v>371</v>
      </c>
    </row>
    <row r="192" spans="1:18" x14ac:dyDescent="0.25">
      <c r="A192">
        <v>2</v>
      </c>
      <c r="B192" t="s">
        <v>449</v>
      </c>
      <c r="C192" t="s">
        <v>370</v>
      </c>
      <c r="D192" s="114" t="s">
        <v>0</v>
      </c>
      <c r="E192" t="s">
        <v>2</v>
      </c>
      <c r="F192" t="s">
        <v>1</v>
      </c>
      <c r="G192" t="s">
        <v>1</v>
      </c>
      <c r="H192" t="s">
        <v>1</v>
      </c>
      <c r="I192" t="s">
        <v>1</v>
      </c>
      <c r="J192" t="s">
        <v>1</v>
      </c>
      <c r="K192" t="s">
        <v>1</v>
      </c>
      <c r="L192" t="s">
        <v>1</v>
      </c>
      <c r="M192" t="s">
        <v>1</v>
      </c>
      <c r="N192" t="s">
        <v>1</v>
      </c>
      <c r="O192" t="s">
        <v>1</v>
      </c>
      <c r="P192" t="s">
        <v>1</v>
      </c>
      <c r="Q192" t="s">
        <v>1</v>
      </c>
    </row>
    <row r="193" spans="1:17" x14ac:dyDescent="0.25">
      <c r="A193">
        <v>3</v>
      </c>
      <c r="B193" t="s">
        <v>450</v>
      </c>
      <c r="C193" t="s">
        <v>370</v>
      </c>
      <c r="D193" s="114" t="s">
        <v>0</v>
      </c>
      <c r="E193" t="s">
        <v>3</v>
      </c>
      <c r="F193" t="s">
        <v>1</v>
      </c>
      <c r="G193" t="s">
        <v>1</v>
      </c>
      <c r="H193" t="s">
        <v>1</v>
      </c>
      <c r="I193" t="s">
        <v>1</v>
      </c>
      <c r="J193" t="s">
        <v>1</v>
      </c>
      <c r="K193" t="s">
        <v>1</v>
      </c>
      <c r="L193" t="s">
        <v>1</v>
      </c>
      <c r="M193" t="s">
        <v>1</v>
      </c>
      <c r="N193" t="s">
        <v>1</v>
      </c>
      <c r="O193" t="s">
        <v>1</v>
      </c>
      <c r="P193" t="s">
        <v>1</v>
      </c>
      <c r="Q193" t="s">
        <v>1</v>
      </c>
    </row>
    <row r="194" spans="1:17" x14ac:dyDescent="0.25">
      <c r="A194">
        <v>4</v>
      </c>
      <c r="B194" t="s">
        <v>451</v>
      </c>
      <c r="C194" t="s">
        <v>370</v>
      </c>
      <c r="D194" s="114">
        <v>13</v>
      </c>
      <c r="E194">
        <v>478</v>
      </c>
      <c r="F194" t="s">
        <v>1</v>
      </c>
      <c r="G194" t="s">
        <v>1</v>
      </c>
      <c r="H194" t="s">
        <v>1</v>
      </c>
      <c r="I194" t="s">
        <v>1</v>
      </c>
      <c r="J194" t="s">
        <v>1</v>
      </c>
      <c r="K194" t="s">
        <v>1</v>
      </c>
      <c r="L194" t="s">
        <v>1</v>
      </c>
      <c r="M194" t="s">
        <v>1</v>
      </c>
      <c r="N194" t="s">
        <v>1</v>
      </c>
      <c r="O194" t="s">
        <v>1</v>
      </c>
      <c r="P194" t="s">
        <v>1</v>
      </c>
      <c r="Q194" t="s">
        <v>1</v>
      </c>
    </row>
    <row r="195" spans="1:17" x14ac:dyDescent="0.25">
      <c r="A195">
        <v>5</v>
      </c>
      <c r="B195" t="s">
        <v>452</v>
      </c>
      <c r="C195" t="s">
        <v>370</v>
      </c>
      <c r="D195" s="114">
        <v>14</v>
      </c>
      <c r="E195">
        <v>693</v>
      </c>
      <c r="F195" t="s">
        <v>1</v>
      </c>
      <c r="G195" t="s">
        <v>1</v>
      </c>
      <c r="H195" t="s">
        <v>1</v>
      </c>
      <c r="I195" t="s">
        <v>1</v>
      </c>
      <c r="J195" t="s">
        <v>1</v>
      </c>
      <c r="K195" t="s">
        <v>1</v>
      </c>
      <c r="L195" t="s">
        <v>1</v>
      </c>
      <c r="M195" t="s">
        <v>1</v>
      </c>
      <c r="N195" t="s">
        <v>1</v>
      </c>
      <c r="O195" t="s">
        <v>1</v>
      </c>
      <c r="P195" t="s">
        <v>1</v>
      </c>
      <c r="Q195" t="s">
        <v>1</v>
      </c>
    </row>
    <row r="196" spans="1:17" x14ac:dyDescent="0.25">
      <c r="A196">
        <v>6</v>
      </c>
      <c r="B196" t="s">
        <v>453</v>
      </c>
      <c r="C196" t="s">
        <v>370</v>
      </c>
      <c r="D196" s="114">
        <v>15</v>
      </c>
      <c r="E196">
        <v>689</v>
      </c>
      <c r="F196" t="s">
        <v>1</v>
      </c>
      <c r="G196" t="s">
        <v>1</v>
      </c>
      <c r="H196" t="s">
        <v>1</v>
      </c>
      <c r="I196" t="s">
        <v>1</v>
      </c>
      <c r="J196" t="s">
        <v>1</v>
      </c>
      <c r="K196" t="s">
        <v>1</v>
      </c>
      <c r="L196" t="s">
        <v>1</v>
      </c>
      <c r="M196" t="s">
        <v>1</v>
      </c>
      <c r="N196" t="s">
        <v>1</v>
      </c>
      <c r="O196" t="s">
        <v>1</v>
      </c>
      <c r="P196" t="s">
        <v>1</v>
      </c>
      <c r="Q196" t="s">
        <v>1</v>
      </c>
    </row>
    <row r="197" spans="1:17" x14ac:dyDescent="0.25">
      <c r="A197">
        <v>7</v>
      </c>
      <c r="B197" t="s">
        <v>454</v>
      </c>
      <c r="C197" t="s">
        <v>370</v>
      </c>
      <c r="D197" s="114">
        <v>16</v>
      </c>
      <c r="E197">
        <v>468</v>
      </c>
      <c r="F197" s="103">
        <v>3188</v>
      </c>
      <c r="G197">
        <v>0.68100000000000005</v>
      </c>
      <c r="H197" t="s">
        <v>1</v>
      </c>
      <c r="I197" t="s">
        <v>1</v>
      </c>
      <c r="J197" t="s">
        <v>1</v>
      </c>
      <c r="K197" t="s">
        <v>1</v>
      </c>
      <c r="L197" t="s">
        <v>1</v>
      </c>
      <c r="M197" t="s">
        <v>1</v>
      </c>
      <c r="N197" t="s">
        <v>1</v>
      </c>
      <c r="O197" t="s">
        <v>1</v>
      </c>
      <c r="P197">
        <v>1</v>
      </c>
      <c r="Q197">
        <v>1</v>
      </c>
    </row>
    <row r="198" spans="1:17" x14ac:dyDescent="0.25">
      <c r="A198">
        <v>8</v>
      </c>
      <c r="B198" t="s">
        <v>455</v>
      </c>
      <c r="C198" t="s">
        <v>370</v>
      </c>
      <c r="D198" s="114">
        <v>17</v>
      </c>
      <c r="E198">
        <v>664</v>
      </c>
      <c r="F198" t="s">
        <v>1</v>
      </c>
      <c r="G198" t="s">
        <v>1</v>
      </c>
      <c r="H198" t="s">
        <v>1</v>
      </c>
      <c r="I198" t="s">
        <v>1</v>
      </c>
      <c r="J198" t="s">
        <v>1</v>
      </c>
      <c r="K198" t="s">
        <v>1</v>
      </c>
      <c r="L198" t="s">
        <v>1</v>
      </c>
      <c r="M198" t="s">
        <v>1</v>
      </c>
      <c r="N198" t="s">
        <v>1</v>
      </c>
      <c r="O198" t="s">
        <v>1</v>
      </c>
      <c r="P198" t="s">
        <v>1</v>
      </c>
      <c r="Q198" t="s">
        <v>1</v>
      </c>
    </row>
    <row r="199" spans="1:17" x14ac:dyDescent="0.25">
      <c r="A199">
        <v>9</v>
      </c>
      <c r="B199" t="s">
        <v>456</v>
      </c>
      <c r="C199" t="s">
        <v>370</v>
      </c>
      <c r="D199" s="114" t="s">
        <v>4</v>
      </c>
      <c r="E199" s="103">
        <v>2992</v>
      </c>
      <c r="F199" s="103">
        <v>3188</v>
      </c>
      <c r="G199">
        <v>0.107</v>
      </c>
      <c r="H199" t="s">
        <v>1</v>
      </c>
      <c r="I199" t="s">
        <v>1</v>
      </c>
      <c r="J199" t="s">
        <v>1</v>
      </c>
      <c r="K199" t="s">
        <v>1</v>
      </c>
      <c r="L199" t="s">
        <v>1</v>
      </c>
      <c r="M199" t="s">
        <v>1</v>
      </c>
      <c r="N199" t="s">
        <v>1</v>
      </c>
      <c r="O199" t="s">
        <v>1</v>
      </c>
      <c r="P199">
        <v>1</v>
      </c>
      <c r="Q199">
        <v>1</v>
      </c>
    </row>
    <row r="200" spans="1:17" x14ac:dyDescent="0.25">
      <c r="A200">
        <v>10</v>
      </c>
      <c r="B200" t="s">
        <v>457</v>
      </c>
      <c r="C200" t="s">
        <v>370</v>
      </c>
      <c r="D200" s="114" t="s">
        <v>5</v>
      </c>
      <c r="E200" t="s">
        <v>1</v>
      </c>
      <c r="F200" t="s">
        <v>1</v>
      </c>
      <c r="G200" t="s">
        <v>1</v>
      </c>
      <c r="H200" t="s">
        <v>1</v>
      </c>
      <c r="I200" t="s">
        <v>1</v>
      </c>
      <c r="J200" t="s">
        <v>1</v>
      </c>
      <c r="K200" t="s">
        <v>1</v>
      </c>
      <c r="L200" t="s">
        <v>1</v>
      </c>
      <c r="M200" t="s">
        <v>1</v>
      </c>
      <c r="N200" t="s">
        <v>1</v>
      </c>
      <c r="O200" t="s">
        <v>1</v>
      </c>
      <c r="P200" t="s">
        <v>1</v>
      </c>
      <c r="Q200" t="s">
        <v>1</v>
      </c>
    </row>
    <row r="201" spans="1:17" x14ac:dyDescent="0.25">
      <c r="A201">
        <v>11</v>
      </c>
      <c r="B201" t="s">
        <v>458</v>
      </c>
      <c r="C201" t="s">
        <v>370</v>
      </c>
      <c r="D201" s="114" t="s">
        <v>0</v>
      </c>
      <c r="E201" t="s">
        <v>1</v>
      </c>
      <c r="F201" t="s">
        <v>1</v>
      </c>
      <c r="G201" t="s">
        <v>1</v>
      </c>
      <c r="H201" t="s">
        <v>1</v>
      </c>
      <c r="I201" t="s">
        <v>1</v>
      </c>
      <c r="J201" t="s">
        <v>1</v>
      </c>
      <c r="K201" t="s">
        <v>1</v>
      </c>
      <c r="L201" t="s">
        <v>1</v>
      </c>
      <c r="M201" t="s">
        <v>1</v>
      </c>
      <c r="N201" t="s">
        <v>1</v>
      </c>
      <c r="O201" t="s">
        <v>1</v>
      </c>
      <c r="P201" t="s">
        <v>1</v>
      </c>
      <c r="Q201" t="s">
        <v>1</v>
      </c>
    </row>
    <row r="202" spans="1:17" x14ac:dyDescent="0.25">
      <c r="A202">
        <v>12</v>
      </c>
      <c r="B202" t="s">
        <v>459</v>
      </c>
      <c r="C202" t="s">
        <v>370</v>
      </c>
      <c r="D202" s="114" t="s">
        <v>0</v>
      </c>
      <c r="E202" t="s">
        <v>1</v>
      </c>
      <c r="F202" t="s">
        <v>1</v>
      </c>
      <c r="G202" t="s">
        <v>1</v>
      </c>
      <c r="H202" t="s">
        <v>1</v>
      </c>
      <c r="I202" t="s">
        <v>1</v>
      </c>
      <c r="J202" t="s">
        <v>1</v>
      </c>
      <c r="K202" t="s">
        <v>1</v>
      </c>
      <c r="L202" t="s">
        <v>1</v>
      </c>
      <c r="M202" t="s">
        <v>1</v>
      </c>
      <c r="N202" t="s">
        <v>1</v>
      </c>
      <c r="O202" t="s">
        <v>1</v>
      </c>
      <c r="P202" t="s">
        <v>1</v>
      </c>
      <c r="Q202" t="s">
        <v>1</v>
      </c>
    </row>
    <row r="203" spans="1:17" x14ac:dyDescent="0.25">
      <c r="A203">
        <v>13</v>
      </c>
      <c r="B203" t="s">
        <v>460</v>
      </c>
      <c r="C203" t="s">
        <v>370</v>
      </c>
      <c r="D203" s="114" t="s">
        <v>0</v>
      </c>
      <c r="E203" t="s">
        <v>1</v>
      </c>
      <c r="F203" t="s">
        <v>1</v>
      </c>
      <c r="G203" t="s">
        <v>1</v>
      </c>
      <c r="H203" t="s">
        <v>1</v>
      </c>
      <c r="I203" t="s">
        <v>1</v>
      </c>
      <c r="J203" t="s">
        <v>1</v>
      </c>
      <c r="K203" t="s">
        <v>1</v>
      </c>
      <c r="L203" t="s">
        <v>1</v>
      </c>
      <c r="M203" t="s">
        <v>1</v>
      </c>
      <c r="N203" t="s">
        <v>1</v>
      </c>
      <c r="O203" t="s">
        <v>1</v>
      </c>
      <c r="P203" t="s">
        <v>1</v>
      </c>
      <c r="Q203" t="s">
        <v>1</v>
      </c>
    </row>
    <row r="204" spans="1:17" x14ac:dyDescent="0.25">
      <c r="A204">
        <v>14</v>
      </c>
      <c r="B204" t="s">
        <v>461</v>
      </c>
      <c r="C204" t="s">
        <v>370</v>
      </c>
      <c r="D204" s="114">
        <v>16</v>
      </c>
      <c r="E204" t="s">
        <v>1</v>
      </c>
      <c r="F204" t="s">
        <v>1</v>
      </c>
      <c r="G204" t="s">
        <v>1</v>
      </c>
      <c r="H204" t="s">
        <v>1</v>
      </c>
      <c r="I204">
        <v>402</v>
      </c>
      <c r="J204" t="s">
        <v>1</v>
      </c>
      <c r="K204" t="s">
        <v>1</v>
      </c>
      <c r="L204" t="s">
        <v>1</v>
      </c>
      <c r="M204" t="s">
        <v>1</v>
      </c>
      <c r="N204" s="103">
        <v>2786</v>
      </c>
      <c r="O204" t="s">
        <v>1</v>
      </c>
      <c r="P204" t="s">
        <v>1</v>
      </c>
      <c r="Q204" t="s">
        <v>1</v>
      </c>
    </row>
    <row r="205" spans="1:17" x14ac:dyDescent="0.25">
      <c r="A205">
        <v>15</v>
      </c>
      <c r="B205" t="s">
        <v>462</v>
      </c>
      <c r="C205" t="s">
        <v>370</v>
      </c>
      <c r="D205" s="114" t="s">
        <v>0</v>
      </c>
      <c r="E205" t="s">
        <v>1</v>
      </c>
      <c r="F205" t="s">
        <v>1</v>
      </c>
      <c r="G205" t="s">
        <v>1</v>
      </c>
      <c r="H205" t="s">
        <v>1</v>
      </c>
      <c r="I205" t="s">
        <v>1</v>
      </c>
      <c r="J205" t="s">
        <v>1</v>
      </c>
      <c r="K205" t="s">
        <v>1</v>
      </c>
      <c r="L205" t="s">
        <v>1</v>
      </c>
      <c r="M205" t="s">
        <v>1</v>
      </c>
      <c r="N205" t="s">
        <v>1</v>
      </c>
      <c r="O205" t="s">
        <v>1</v>
      </c>
      <c r="P205" t="s">
        <v>1</v>
      </c>
      <c r="Q205" t="s">
        <v>1</v>
      </c>
    </row>
    <row r="206" spans="1:17" x14ac:dyDescent="0.25">
      <c r="A206">
        <v>16</v>
      </c>
      <c r="B206" t="s">
        <v>463</v>
      </c>
      <c r="C206" t="s">
        <v>370</v>
      </c>
      <c r="D206" s="114" t="s">
        <v>4</v>
      </c>
      <c r="E206" t="s">
        <v>1</v>
      </c>
      <c r="F206" t="s">
        <v>1</v>
      </c>
      <c r="G206" t="s">
        <v>1</v>
      </c>
      <c r="H206" t="s">
        <v>1</v>
      </c>
      <c r="I206">
        <v>402</v>
      </c>
      <c r="J206" t="s">
        <v>1</v>
      </c>
      <c r="K206" t="s">
        <v>1</v>
      </c>
      <c r="L206" t="s">
        <v>1</v>
      </c>
      <c r="M206" t="s">
        <v>1</v>
      </c>
      <c r="N206" s="103">
        <v>2786</v>
      </c>
      <c r="O206" t="s">
        <v>1</v>
      </c>
      <c r="P206" t="s">
        <v>1</v>
      </c>
      <c r="Q206" t="s">
        <v>1</v>
      </c>
    </row>
    <row r="207" spans="1:17" x14ac:dyDescent="0.25">
      <c r="A207">
        <v>17</v>
      </c>
      <c r="B207" t="s">
        <v>464</v>
      </c>
      <c r="C207" t="s">
        <v>370</v>
      </c>
      <c r="D207" s="114" t="s">
        <v>5</v>
      </c>
      <c r="E207" t="s">
        <v>1</v>
      </c>
      <c r="F207" t="s">
        <v>1</v>
      </c>
      <c r="G207" t="s">
        <v>1</v>
      </c>
      <c r="H207" t="s">
        <v>1</v>
      </c>
      <c r="I207" t="s">
        <v>1</v>
      </c>
      <c r="J207" t="s">
        <v>1</v>
      </c>
      <c r="K207" t="s">
        <v>1</v>
      </c>
      <c r="L207" t="s">
        <v>1</v>
      </c>
      <c r="M207" t="s">
        <v>1</v>
      </c>
      <c r="N207" t="s">
        <v>1</v>
      </c>
      <c r="O207" t="s">
        <v>1</v>
      </c>
      <c r="P207" t="s">
        <v>1</v>
      </c>
      <c r="Q207" t="s">
        <v>1</v>
      </c>
    </row>
    <row r="208" spans="1:17" x14ac:dyDescent="0.25">
      <c r="A208">
        <v>18</v>
      </c>
      <c r="B208" t="s">
        <v>465</v>
      </c>
      <c r="C208" t="s">
        <v>370</v>
      </c>
      <c r="D208" s="114" t="s">
        <v>0</v>
      </c>
      <c r="E208" t="s">
        <v>1</v>
      </c>
      <c r="F208" t="s">
        <v>1</v>
      </c>
      <c r="G208" t="s">
        <v>1</v>
      </c>
      <c r="H208" t="s">
        <v>1</v>
      </c>
      <c r="I208" t="s">
        <v>1</v>
      </c>
      <c r="J208" t="s">
        <v>1</v>
      </c>
      <c r="K208" t="s">
        <v>1</v>
      </c>
      <c r="L208" t="s">
        <v>1</v>
      </c>
      <c r="M208" t="s">
        <v>1</v>
      </c>
      <c r="N208" t="s">
        <v>1</v>
      </c>
      <c r="O208" t="s">
        <v>1</v>
      </c>
      <c r="P208" t="s">
        <v>1</v>
      </c>
      <c r="Q208" t="s">
        <v>1</v>
      </c>
    </row>
    <row r="209" spans="1:17" x14ac:dyDescent="0.25">
      <c r="A209">
        <v>19</v>
      </c>
      <c r="B209" t="s">
        <v>466</v>
      </c>
      <c r="C209" t="s">
        <v>370</v>
      </c>
      <c r="D209" s="114" t="s">
        <v>0</v>
      </c>
      <c r="E209" t="s">
        <v>1</v>
      </c>
      <c r="F209" t="s">
        <v>1</v>
      </c>
      <c r="G209" t="s">
        <v>1</v>
      </c>
      <c r="H209" t="s">
        <v>1</v>
      </c>
      <c r="I209" t="s">
        <v>1</v>
      </c>
      <c r="J209" t="s">
        <v>1</v>
      </c>
      <c r="K209" t="s">
        <v>1</v>
      </c>
      <c r="L209" t="s">
        <v>1</v>
      </c>
      <c r="M209" t="s">
        <v>1</v>
      </c>
      <c r="N209" t="s">
        <v>1</v>
      </c>
      <c r="O209" t="s">
        <v>1</v>
      </c>
      <c r="P209" t="s">
        <v>1</v>
      </c>
      <c r="Q209" t="s">
        <v>1</v>
      </c>
    </row>
    <row r="210" spans="1:17" x14ac:dyDescent="0.25">
      <c r="A210">
        <v>20</v>
      </c>
      <c r="B210" t="s">
        <v>467</v>
      </c>
      <c r="C210" t="s">
        <v>370</v>
      </c>
      <c r="D210" s="114" t="s">
        <v>0</v>
      </c>
      <c r="E210" t="s">
        <v>1</v>
      </c>
      <c r="F210" t="s">
        <v>1</v>
      </c>
      <c r="G210" t="s">
        <v>1</v>
      </c>
      <c r="H210" t="s">
        <v>1</v>
      </c>
      <c r="I210" t="s">
        <v>1</v>
      </c>
      <c r="J210" t="s">
        <v>1</v>
      </c>
      <c r="K210" t="s">
        <v>1</v>
      </c>
      <c r="L210" t="s">
        <v>1</v>
      </c>
      <c r="M210" t="s">
        <v>1</v>
      </c>
      <c r="N210" t="s">
        <v>1</v>
      </c>
      <c r="O210" t="s">
        <v>1</v>
      </c>
      <c r="P210" t="s">
        <v>1</v>
      </c>
      <c r="Q210" t="s">
        <v>1</v>
      </c>
    </row>
    <row r="211" spans="1:17" x14ac:dyDescent="0.25">
      <c r="A211">
        <v>21</v>
      </c>
      <c r="B211" t="s">
        <v>468</v>
      </c>
      <c r="C211" t="s">
        <v>370</v>
      </c>
      <c r="D211" s="114">
        <v>16</v>
      </c>
      <c r="E211" t="s">
        <v>1</v>
      </c>
      <c r="F211" t="s">
        <v>1</v>
      </c>
      <c r="G211" t="s">
        <v>1</v>
      </c>
      <c r="H211" t="s">
        <v>1</v>
      </c>
      <c r="I211">
        <v>766</v>
      </c>
      <c r="J211" t="s">
        <v>1</v>
      </c>
      <c r="K211" t="s">
        <v>1</v>
      </c>
      <c r="L211" t="s">
        <v>1</v>
      </c>
      <c r="M211" t="s">
        <v>1</v>
      </c>
      <c r="N211" s="103">
        <v>11274</v>
      </c>
      <c r="O211" t="s">
        <v>1</v>
      </c>
      <c r="P211" t="s">
        <v>1</v>
      </c>
      <c r="Q211" t="s">
        <v>1</v>
      </c>
    </row>
    <row r="212" spans="1:17" x14ac:dyDescent="0.25">
      <c r="A212">
        <v>22</v>
      </c>
      <c r="B212" t="s">
        <v>469</v>
      </c>
      <c r="C212" t="s">
        <v>370</v>
      </c>
      <c r="D212" s="114" t="s">
        <v>0</v>
      </c>
      <c r="E212" t="s">
        <v>1</v>
      </c>
      <c r="F212" t="s">
        <v>1</v>
      </c>
      <c r="G212" t="s">
        <v>1</v>
      </c>
      <c r="H212" t="s">
        <v>1</v>
      </c>
      <c r="I212" t="s">
        <v>1</v>
      </c>
      <c r="J212" t="s">
        <v>1</v>
      </c>
      <c r="K212" t="s">
        <v>1</v>
      </c>
      <c r="L212" t="s">
        <v>1</v>
      </c>
      <c r="M212" t="s">
        <v>1</v>
      </c>
      <c r="N212" t="s">
        <v>1</v>
      </c>
      <c r="O212" t="s">
        <v>1</v>
      </c>
      <c r="P212" t="s">
        <v>1</v>
      </c>
      <c r="Q212" t="s">
        <v>1</v>
      </c>
    </row>
    <row r="213" spans="1:17" x14ac:dyDescent="0.25">
      <c r="A213">
        <v>23</v>
      </c>
      <c r="B213" t="s">
        <v>470</v>
      </c>
      <c r="C213" t="s">
        <v>370</v>
      </c>
      <c r="D213" s="114" t="s">
        <v>4</v>
      </c>
      <c r="E213" t="s">
        <v>1</v>
      </c>
      <c r="F213" t="s">
        <v>1</v>
      </c>
      <c r="G213" t="s">
        <v>1</v>
      </c>
      <c r="H213" t="s">
        <v>1</v>
      </c>
      <c r="I213">
        <v>766</v>
      </c>
      <c r="J213" t="s">
        <v>1</v>
      </c>
      <c r="K213" t="s">
        <v>1</v>
      </c>
      <c r="L213" t="s">
        <v>1</v>
      </c>
      <c r="M213" t="s">
        <v>1</v>
      </c>
      <c r="N213" s="103">
        <v>11274</v>
      </c>
      <c r="O213" t="s">
        <v>1</v>
      </c>
      <c r="P213" t="s">
        <v>1</v>
      </c>
      <c r="Q213" t="s">
        <v>1</v>
      </c>
    </row>
    <row r="214" spans="1:17" x14ac:dyDescent="0.25">
      <c r="A214">
        <v>24</v>
      </c>
      <c r="B214" t="s">
        <v>471</v>
      </c>
      <c r="C214" t="s">
        <v>370</v>
      </c>
      <c r="D214" s="114" t="s">
        <v>5</v>
      </c>
      <c r="E214" t="s">
        <v>1</v>
      </c>
      <c r="F214" t="s">
        <v>1</v>
      </c>
      <c r="G214" t="s">
        <v>1</v>
      </c>
      <c r="H214" t="s">
        <v>1</v>
      </c>
      <c r="I214" t="s">
        <v>1</v>
      </c>
      <c r="J214" t="s">
        <v>1</v>
      </c>
      <c r="K214" t="s">
        <v>1</v>
      </c>
      <c r="L214" t="s">
        <v>1</v>
      </c>
      <c r="M214" t="s">
        <v>1</v>
      </c>
      <c r="N214" t="s">
        <v>1</v>
      </c>
      <c r="O214" t="s">
        <v>1</v>
      </c>
      <c r="P214" t="s">
        <v>1</v>
      </c>
      <c r="Q214" t="s">
        <v>1</v>
      </c>
    </row>
    <row r="215" spans="1:17" x14ac:dyDescent="0.25">
      <c r="A215">
        <v>25</v>
      </c>
      <c r="B215" t="s">
        <v>472</v>
      </c>
      <c r="C215" t="s">
        <v>370</v>
      </c>
      <c r="D215" s="114" t="s">
        <v>0</v>
      </c>
      <c r="E215" t="s">
        <v>1</v>
      </c>
      <c r="F215" t="s">
        <v>1</v>
      </c>
      <c r="G215" t="s">
        <v>1</v>
      </c>
      <c r="H215" t="s">
        <v>1</v>
      </c>
      <c r="I215" s="103">
        <v>12040</v>
      </c>
      <c r="J215" t="s">
        <v>1</v>
      </c>
      <c r="K215" t="s">
        <v>1</v>
      </c>
      <c r="L215" t="s">
        <v>1</v>
      </c>
      <c r="M215" t="s">
        <v>1</v>
      </c>
      <c r="N215" t="s">
        <v>1</v>
      </c>
      <c r="O215" t="s">
        <v>1</v>
      </c>
      <c r="P215" t="s">
        <v>1</v>
      </c>
      <c r="Q215" t="s">
        <v>1</v>
      </c>
    </row>
    <row r="216" spans="1:17" x14ac:dyDescent="0.25">
      <c r="A216">
        <v>26</v>
      </c>
      <c r="B216" t="s">
        <v>473</v>
      </c>
      <c r="C216" t="s">
        <v>370</v>
      </c>
      <c r="D216" s="114" t="s">
        <v>0</v>
      </c>
      <c r="E216" t="s">
        <v>1</v>
      </c>
      <c r="F216" t="s">
        <v>1</v>
      </c>
      <c r="G216" t="s">
        <v>1</v>
      </c>
      <c r="H216" t="s">
        <v>1</v>
      </c>
      <c r="I216" t="s">
        <v>1</v>
      </c>
      <c r="J216" t="s">
        <v>1</v>
      </c>
      <c r="K216" t="s">
        <v>1</v>
      </c>
      <c r="L216" t="s">
        <v>1</v>
      </c>
      <c r="M216" t="s">
        <v>1</v>
      </c>
      <c r="N216" t="s">
        <v>1</v>
      </c>
      <c r="O216" t="s">
        <v>1</v>
      </c>
      <c r="P216" t="s">
        <v>1</v>
      </c>
      <c r="Q216" t="s">
        <v>1</v>
      </c>
    </row>
    <row r="217" spans="1:17" x14ac:dyDescent="0.25">
      <c r="A217">
        <v>27</v>
      </c>
      <c r="B217" t="s">
        <v>474</v>
      </c>
      <c r="C217" t="s">
        <v>370</v>
      </c>
      <c r="D217" s="114" t="s">
        <v>0</v>
      </c>
      <c r="E217" t="s">
        <v>1</v>
      </c>
      <c r="F217" t="s">
        <v>1</v>
      </c>
      <c r="G217" t="s">
        <v>1</v>
      </c>
      <c r="H217" s="103">
        <v>-20807</v>
      </c>
      <c r="I217" s="103">
        <v>16808</v>
      </c>
      <c r="J217" t="s">
        <v>1</v>
      </c>
      <c r="K217" t="s">
        <v>1</v>
      </c>
      <c r="L217" t="s">
        <v>1</v>
      </c>
      <c r="M217" t="s">
        <v>1</v>
      </c>
      <c r="N217" t="s">
        <v>1</v>
      </c>
      <c r="O217" t="s">
        <v>1</v>
      </c>
      <c r="P217" t="s">
        <v>1</v>
      </c>
      <c r="Q217" t="s">
        <v>1</v>
      </c>
    </row>
    <row r="218" spans="1:17" x14ac:dyDescent="0.25">
      <c r="A218">
        <v>28</v>
      </c>
      <c r="B218" t="s">
        <v>475</v>
      </c>
      <c r="C218" t="s">
        <v>370</v>
      </c>
      <c r="D218" s="114" t="s">
        <v>0</v>
      </c>
      <c r="E218" t="s">
        <v>1</v>
      </c>
      <c r="F218" t="s">
        <v>1</v>
      </c>
      <c r="G218" t="s">
        <v>1</v>
      </c>
      <c r="H218" t="s">
        <v>1</v>
      </c>
      <c r="I218" s="103">
        <v>28848</v>
      </c>
      <c r="J218" t="s">
        <v>1</v>
      </c>
      <c r="K218" t="s">
        <v>1</v>
      </c>
      <c r="L218" t="s">
        <v>1</v>
      </c>
      <c r="M218" t="s">
        <v>1</v>
      </c>
      <c r="N218" t="s">
        <v>1</v>
      </c>
      <c r="O218" t="s">
        <v>1</v>
      </c>
      <c r="P218" t="s">
        <v>1</v>
      </c>
      <c r="Q218" t="s">
        <v>1</v>
      </c>
    </row>
    <row r="219" spans="1:17" x14ac:dyDescent="0.25">
      <c r="A219">
        <v>29</v>
      </c>
      <c r="B219" t="s">
        <v>476</v>
      </c>
      <c r="C219" t="s">
        <v>370</v>
      </c>
      <c r="D219" s="114" t="s">
        <v>0</v>
      </c>
      <c r="E219" t="s">
        <v>1</v>
      </c>
      <c r="F219" t="s">
        <v>1</v>
      </c>
      <c r="G219" t="s">
        <v>1</v>
      </c>
      <c r="H219" s="103">
        <v>293725</v>
      </c>
      <c r="I219" s="103">
        <v>177754</v>
      </c>
      <c r="J219" s="103">
        <v>7569</v>
      </c>
      <c r="K219" t="s">
        <v>1</v>
      </c>
      <c r="L219" t="s">
        <v>1</v>
      </c>
      <c r="M219" t="s">
        <v>1</v>
      </c>
      <c r="N219" t="s">
        <v>1</v>
      </c>
      <c r="O219" t="s">
        <v>1</v>
      </c>
      <c r="P219" t="s">
        <v>1</v>
      </c>
      <c r="Q219" t="s">
        <v>1</v>
      </c>
    </row>
    <row r="220" spans="1:17" x14ac:dyDescent="0.25">
      <c r="A220">
        <v>30</v>
      </c>
      <c r="B220" t="s">
        <v>477</v>
      </c>
      <c r="C220" t="s">
        <v>370</v>
      </c>
      <c r="D220" s="114" t="s">
        <v>0</v>
      </c>
      <c r="E220" t="s">
        <v>1</v>
      </c>
      <c r="F220" t="s">
        <v>1</v>
      </c>
      <c r="G220" t="s">
        <v>1</v>
      </c>
      <c r="H220">
        <v>0</v>
      </c>
      <c r="I220">
        <v>0.01</v>
      </c>
      <c r="J220">
        <v>0.01</v>
      </c>
      <c r="K220" t="s">
        <v>1</v>
      </c>
      <c r="L220" t="s">
        <v>1</v>
      </c>
      <c r="M220" t="s">
        <v>1</v>
      </c>
      <c r="N220" t="s">
        <v>1</v>
      </c>
      <c r="O220" t="s">
        <v>1</v>
      </c>
      <c r="P220" t="s">
        <v>1</v>
      </c>
      <c r="Q220" t="s">
        <v>1</v>
      </c>
    </row>
    <row r="221" spans="1:17" x14ac:dyDescent="0.25">
      <c r="A221">
        <v>31</v>
      </c>
      <c r="B221" t="s">
        <v>478</v>
      </c>
      <c r="C221" t="s">
        <v>370</v>
      </c>
      <c r="D221" s="114" t="s">
        <v>0</v>
      </c>
      <c r="E221" t="s">
        <v>1</v>
      </c>
      <c r="F221" t="s">
        <v>1</v>
      </c>
      <c r="G221" t="s">
        <v>1</v>
      </c>
      <c r="H221">
        <v>0</v>
      </c>
      <c r="I221">
        <v>0.96399999999999997</v>
      </c>
      <c r="J221">
        <v>0</v>
      </c>
      <c r="K221">
        <v>0.96399999999999997</v>
      </c>
      <c r="L221" t="s">
        <v>1</v>
      </c>
      <c r="M221" t="s">
        <v>1</v>
      </c>
      <c r="N221" t="s">
        <v>1</v>
      </c>
      <c r="O221" t="s">
        <v>1</v>
      </c>
      <c r="P221" t="s">
        <v>1</v>
      </c>
      <c r="Q221" t="s">
        <v>1</v>
      </c>
    </row>
    <row r="222" spans="1:17" x14ac:dyDescent="0.25">
      <c r="A222">
        <v>32</v>
      </c>
      <c r="B222" t="s">
        <v>479</v>
      </c>
      <c r="C222" t="s">
        <v>370</v>
      </c>
      <c r="D222" s="114" t="s">
        <v>0</v>
      </c>
      <c r="E222" t="s">
        <v>1</v>
      </c>
      <c r="F222" t="s">
        <v>1</v>
      </c>
      <c r="G222" t="s">
        <v>1</v>
      </c>
      <c r="H222">
        <v>0</v>
      </c>
      <c r="I222">
        <v>1.161</v>
      </c>
      <c r="J222">
        <v>0</v>
      </c>
      <c r="K222">
        <v>1.161</v>
      </c>
      <c r="L222" t="s">
        <v>1</v>
      </c>
      <c r="M222" t="s">
        <v>1</v>
      </c>
      <c r="N222" t="s">
        <v>1</v>
      </c>
      <c r="O222" t="s">
        <v>1</v>
      </c>
      <c r="P222" t="s">
        <v>1</v>
      </c>
      <c r="Q222" t="s">
        <v>1</v>
      </c>
    </row>
    <row r="223" spans="1:17" x14ac:dyDescent="0.25">
      <c r="A223">
        <v>33</v>
      </c>
      <c r="B223" t="s">
        <v>480</v>
      </c>
      <c r="C223" t="s">
        <v>370</v>
      </c>
      <c r="D223" s="114" t="s">
        <v>0</v>
      </c>
      <c r="E223" t="s">
        <v>1</v>
      </c>
      <c r="F223" t="s">
        <v>1</v>
      </c>
      <c r="G223" t="s">
        <v>1</v>
      </c>
      <c r="H223">
        <v>10</v>
      </c>
      <c r="I223">
        <v>6.0510000000000002</v>
      </c>
      <c r="J223">
        <v>0.25800000000000001</v>
      </c>
      <c r="K223">
        <v>16.309000000000001</v>
      </c>
      <c r="L223" t="s">
        <v>1</v>
      </c>
      <c r="M223" t="s">
        <v>1</v>
      </c>
      <c r="N223" t="s">
        <v>1</v>
      </c>
      <c r="O223" t="s">
        <v>1</v>
      </c>
      <c r="P223" t="s">
        <v>1</v>
      </c>
      <c r="Q223" t="s">
        <v>1</v>
      </c>
    </row>
    <row r="224" spans="1:17" x14ac:dyDescent="0.25">
      <c r="A224">
        <v>34</v>
      </c>
      <c r="B224" t="s">
        <v>481</v>
      </c>
      <c r="C224" t="s">
        <v>370</v>
      </c>
      <c r="D224" s="114" t="s">
        <v>0</v>
      </c>
      <c r="E224" t="s">
        <v>1</v>
      </c>
      <c r="F224" t="s">
        <v>1</v>
      </c>
      <c r="G224" t="s">
        <v>1</v>
      </c>
      <c r="H224">
        <v>10</v>
      </c>
      <c r="I224">
        <v>6.0019999999999998</v>
      </c>
      <c r="J224">
        <v>0.255</v>
      </c>
      <c r="K224">
        <v>16.257000000000001</v>
      </c>
      <c r="L224" t="s">
        <v>1</v>
      </c>
      <c r="M224" t="s">
        <v>1</v>
      </c>
      <c r="N224" t="s">
        <v>1</v>
      </c>
      <c r="O224" t="s">
        <v>1</v>
      </c>
      <c r="P224" t="s">
        <v>1</v>
      </c>
      <c r="Q224" t="s">
        <v>1</v>
      </c>
    </row>
    <row r="225" spans="1:18" x14ac:dyDescent="0.25">
      <c r="A225">
        <v>35</v>
      </c>
      <c r="B225" t="s">
        <v>482</v>
      </c>
      <c r="C225" t="s">
        <v>370</v>
      </c>
      <c r="D225" s="114" t="s">
        <v>0</v>
      </c>
      <c r="E225" t="s">
        <v>1</v>
      </c>
      <c r="F225" t="s">
        <v>1</v>
      </c>
      <c r="G225" t="s">
        <v>1</v>
      </c>
      <c r="H225">
        <v>9.8170000000000002</v>
      </c>
      <c r="I225">
        <v>5.9409999999999998</v>
      </c>
      <c r="J225">
        <v>0.253</v>
      </c>
      <c r="K225">
        <v>16.010999999999999</v>
      </c>
      <c r="L225" t="s">
        <v>1</v>
      </c>
      <c r="M225" t="s">
        <v>1</v>
      </c>
      <c r="N225" t="s">
        <v>1</v>
      </c>
      <c r="O225" t="s">
        <v>1</v>
      </c>
      <c r="P225" t="s">
        <v>1</v>
      </c>
      <c r="Q225" t="s">
        <v>1</v>
      </c>
    </row>
    <row r="226" spans="1:18" x14ac:dyDescent="0.25">
      <c r="A226">
        <v>36</v>
      </c>
      <c r="B226" t="s">
        <v>483</v>
      </c>
      <c r="C226" t="s">
        <v>370</v>
      </c>
      <c r="D226" s="114" t="s">
        <v>0</v>
      </c>
      <c r="E226" t="s">
        <v>1</v>
      </c>
      <c r="F226" t="s">
        <v>1</v>
      </c>
      <c r="G226" t="s">
        <v>1</v>
      </c>
      <c r="H226">
        <v>10</v>
      </c>
      <c r="I226">
        <v>6.0019999999999998</v>
      </c>
      <c r="J226">
        <v>0.255</v>
      </c>
      <c r="K226">
        <v>16.257000000000001</v>
      </c>
      <c r="L226" t="s">
        <v>1</v>
      </c>
      <c r="M226" t="s">
        <v>1</v>
      </c>
      <c r="N226" t="s">
        <v>1</v>
      </c>
      <c r="O226" t="s">
        <v>1</v>
      </c>
      <c r="P226" t="s">
        <v>1</v>
      </c>
      <c r="Q226" t="s">
        <v>1</v>
      </c>
    </row>
    <row r="227" spans="1:18" x14ac:dyDescent="0.25">
      <c r="A227">
        <v>37</v>
      </c>
      <c r="B227" t="s">
        <v>484</v>
      </c>
      <c r="C227" t="s">
        <v>370</v>
      </c>
      <c r="D227" s="114" t="s">
        <v>0</v>
      </c>
      <c r="E227" t="s">
        <v>1</v>
      </c>
      <c r="F227" t="s">
        <v>368</v>
      </c>
      <c r="G227" t="s">
        <v>369</v>
      </c>
      <c r="H227" t="s">
        <v>640</v>
      </c>
      <c r="I227" t="s">
        <v>641</v>
      </c>
      <c r="J227" t="s">
        <v>1</v>
      </c>
      <c r="K227">
        <v>22.655000000000001</v>
      </c>
      <c r="L227" t="s">
        <v>1</v>
      </c>
      <c r="M227" t="s">
        <v>1</v>
      </c>
      <c r="N227" t="s">
        <v>1</v>
      </c>
      <c r="O227" t="s">
        <v>1</v>
      </c>
      <c r="P227" t="s">
        <v>1</v>
      </c>
      <c r="Q227" t="s">
        <v>1</v>
      </c>
    </row>
    <row r="228" spans="1:18" x14ac:dyDescent="0.25">
      <c r="A228">
        <v>38</v>
      </c>
      <c r="B228" t="s">
        <v>485</v>
      </c>
      <c r="C228" t="s">
        <v>370</v>
      </c>
      <c r="D228" s="114" t="s">
        <v>0</v>
      </c>
      <c r="E228" t="s">
        <v>1</v>
      </c>
      <c r="F228">
        <v>22.06</v>
      </c>
      <c r="G228">
        <v>22.09</v>
      </c>
      <c r="H228">
        <v>21.34</v>
      </c>
      <c r="I228">
        <v>22.66</v>
      </c>
      <c r="J228" t="s">
        <v>1</v>
      </c>
      <c r="K228" t="s">
        <v>1</v>
      </c>
      <c r="L228" t="s">
        <v>1</v>
      </c>
      <c r="M228" t="s">
        <v>1</v>
      </c>
      <c r="N228" t="s">
        <v>1</v>
      </c>
      <c r="O228" t="s">
        <v>1</v>
      </c>
      <c r="P228" t="s">
        <v>1</v>
      </c>
      <c r="Q228" t="s">
        <v>1</v>
      </c>
    </row>
    <row r="229" spans="1:18" x14ac:dyDescent="0.25">
      <c r="A229">
        <v>1</v>
      </c>
      <c r="B229" t="s">
        <v>486</v>
      </c>
      <c r="C229" t="s">
        <v>364</v>
      </c>
      <c r="D229" s="114" t="s">
        <v>0</v>
      </c>
      <c r="E229" t="s">
        <v>1</v>
      </c>
      <c r="F229" t="s">
        <v>1</v>
      </c>
      <c r="G229" t="s">
        <v>1</v>
      </c>
      <c r="H229" t="s">
        <v>1</v>
      </c>
      <c r="I229" t="s">
        <v>1</v>
      </c>
      <c r="J229" t="s">
        <v>1</v>
      </c>
      <c r="K229" t="s">
        <v>1</v>
      </c>
      <c r="L229" t="s">
        <v>1</v>
      </c>
      <c r="M229" t="s">
        <v>1</v>
      </c>
      <c r="N229" t="s">
        <v>1</v>
      </c>
      <c r="O229" t="s">
        <v>1</v>
      </c>
      <c r="P229" t="s">
        <v>1</v>
      </c>
      <c r="Q229" t="s">
        <v>1</v>
      </c>
      <c r="R229" t="s">
        <v>358</v>
      </c>
    </row>
    <row r="230" spans="1:18" x14ac:dyDescent="0.25">
      <c r="A230">
        <v>2</v>
      </c>
      <c r="B230" t="s">
        <v>487</v>
      </c>
      <c r="C230" t="s">
        <v>364</v>
      </c>
      <c r="D230" s="114" t="s">
        <v>0</v>
      </c>
      <c r="E230" t="s">
        <v>2</v>
      </c>
      <c r="F230" t="s">
        <v>1</v>
      </c>
      <c r="G230" t="s">
        <v>1</v>
      </c>
      <c r="H230" t="s">
        <v>1</v>
      </c>
      <c r="I230" t="s">
        <v>1</v>
      </c>
      <c r="J230" t="s">
        <v>1</v>
      </c>
      <c r="K230" t="s">
        <v>1</v>
      </c>
      <c r="L230" t="s">
        <v>1</v>
      </c>
      <c r="M230" t="s">
        <v>1</v>
      </c>
      <c r="N230" t="s">
        <v>1</v>
      </c>
      <c r="O230" t="s">
        <v>1</v>
      </c>
      <c r="P230" t="s">
        <v>1</v>
      </c>
      <c r="Q230" t="s">
        <v>1</v>
      </c>
    </row>
    <row r="231" spans="1:18" x14ac:dyDescent="0.25">
      <c r="A231">
        <v>3</v>
      </c>
      <c r="B231" t="s">
        <v>488</v>
      </c>
      <c r="C231" t="s">
        <v>364</v>
      </c>
      <c r="D231" s="114" t="s">
        <v>0</v>
      </c>
      <c r="E231" t="s">
        <v>3</v>
      </c>
      <c r="F231" t="s">
        <v>1</v>
      </c>
      <c r="G231" t="s">
        <v>1</v>
      </c>
      <c r="H231" t="s">
        <v>1</v>
      </c>
      <c r="I231" t="s">
        <v>1</v>
      </c>
      <c r="J231" t="s">
        <v>1</v>
      </c>
      <c r="K231" t="s">
        <v>1</v>
      </c>
      <c r="L231" t="s">
        <v>1</v>
      </c>
      <c r="M231" t="s">
        <v>1</v>
      </c>
      <c r="N231" t="s">
        <v>1</v>
      </c>
      <c r="O231" t="s">
        <v>1</v>
      </c>
      <c r="P231" t="s">
        <v>1</v>
      </c>
      <c r="Q231" t="s">
        <v>1</v>
      </c>
    </row>
    <row r="232" spans="1:18" x14ac:dyDescent="0.25">
      <c r="A232">
        <v>4</v>
      </c>
      <c r="B232" t="s">
        <v>489</v>
      </c>
      <c r="C232" t="s">
        <v>364</v>
      </c>
      <c r="D232" s="114">
        <v>13</v>
      </c>
      <c r="E232" t="s">
        <v>1</v>
      </c>
      <c r="F232" t="s">
        <v>1</v>
      </c>
      <c r="G232" t="s">
        <v>1</v>
      </c>
      <c r="H232" t="s">
        <v>1</v>
      </c>
      <c r="I232" t="s">
        <v>1</v>
      </c>
      <c r="J232" t="s">
        <v>1</v>
      </c>
      <c r="K232" t="s">
        <v>1</v>
      </c>
      <c r="L232" t="s">
        <v>1</v>
      </c>
      <c r="M232" t="s">
        <v>1</v>
      </c>
      <c r="N232" t="s">
        <v>1</v>
      </c>
      <c r="O232" t="s">
        <v>1</v>
      </c>
      <c r="P232" t="s">
        <v>1</v>
      </c>
      <c r="Q232" t="s">
        <v>1</v>
      </c>
    </row>
    <row r="233" spans="1:18" x14ac:dyDescent="0.25">
      <c r="A233">
        <v>5</v>
      </c>
      <c r="B233" t="s">
        <v>490</v>
      </c>
      <c r="C233" t="s">
        <v>364</v>
      </c>
      <c r="D233" s="114">
        <v>14</v>
      </c>
      <c r="E233">
        <v>5</v>
      </c>
      <c r="F233" t="s">
        <v>1</v>
      </c>
      <c r="G233" t="s">
        <v>1</v>
      </c>
      <c r="H233" t="s">
        <v>1</v>
      </c>
      <c r="I233" t="s">
        <v>1</v>
      </c>
      <c r="J233" t="s">
        <v>1</v>
      </c>
      <c r="K233" t="s">
        <v>1</v>
      </c>
      <c r="L233" t="s">
        <v>1</v>
      </c>
      <c r="M233" t="s">
        <v>1</v>
      </c>
      <c r="N233" t="s">
        <v>1</v>
      </c>
      <c r="O233" t="s">
        <v>1</v>
      </c>
      <c r="P233" t="s">
        <v>1</v>
      </c>
      <c r="Q233" t="s">
        <v>1</v>
      </c>
    </row>
    <row r="234" spans="1:18" x14ac:dyDescent="0.25">
      <c r="A234">
        <v>6</v>
      </c>
      <c r="B234" t="s">
        <v>491</v>
      </c>
      <c r="C234" t="s">
        <v>364</v>
      </c>
      <c r="D234" s="114">
        <v>15</v>
      </c>
      <c r="E234">
        <v>2</v>
      </c>
      <c r="F234" t="s">
        <v>1</v>
      </c>
      <c r="G234" t="s">
        <v>1</v>
      </c>
      <c r="H234" t="s">
        <v>1</v>
      </c>
      <c r="I234" t="s">
        <v>1</v>
      </c>
      <c r="J234" t="s">
        <v>1</v>
      </c>
      <c r="K234" t="s">
        <v>1</v>
      </c>
      <c r="L234" t="s">
        <v>1</v>
      </c>
      <c r="M234" t="s">
        <v>1</v>
      </c>
      <c r="N234" t="s">
        <v>1</v>
      </c>
      <c r="O234" t="s">
        <v>1</v>
      </c>
      <c r="P234" t="s">
        <v>1</v>
      </c>
      <c r="Q234" t="s">
        <v>1</v>
      </c>
    </row>
    <row r="235" spans="1:18" x14ac:dyDescent="0.25">
      <c r="A235">
        <v>7</v>
      </c>
      <c r="B235" t="s">
        <v>492</v>
      </c>
      <c r="C235" t="s">
        <v>364</v>
      </c>
      <c r="D235" s="114">
        <v>16</v>
      </c>
      <c r="E235" t="s">
        <v>1</v>
      </c>
      <c r="F235" t="s">
        <v>1</v>
      </c>
      <c r="G235" t="s">
        <v>1</v>
      </c>
      <c r="H235" t="s">
        <v>1</v>
      </c>
      <c r="I235" t="s">
        <v>1</v>
      </c>
      <c r="J235" t="s">
        <v>1</v>
      </c>
      <c r="K235" t="s">
        <v>1</v>
      </c>
      <c r="L235" t="s">
        <v>1</v>
      </c>
      <c r="M235" t="s">
        <v>1</v>
      </c>
      <c r="N235" t="s">
        <v>1</v>
      </c>
      <c r="O235" t="s">
        <v>1</v>
      </c>
      <c r="P235" t="s">
        <v>1</v>
      </c>
      <c r="Q235" t="s">
        <v>1</v>
      </c>
    </row>
    <row r="236" spans="1:18" x14ac:dyDescent="0.25">
      <c r="A236">
        <v>8</v>
      </c>
      <c r="B236" t="s">
        <v>493</v>
      </c>
      <c r="C236" t="s">
        <v>364</v>
      </c>
      <c r="D236" s="114">
        <v>17</v>
      </c>
      <c r="E236" t="s">
        <v>1</v>
      </c>
      <c r="F236" t="s">
        <v>1</v>
      </c>
      <c r="G236" t="s">
        <v>1</v>
      </c>
      <c r="H236" t="s">
        <v>1</v>
      </c>
      <c r="I236" t="s">
        <v>1</v>
      </c>
      <c r="J236" t="s">
        <v>1</v>
      </c>
      <c r="K236" t="s">
        <v>1</v>
      </c>
      <c r="L236" t="s">
        <v>1</v>
      </c>
      <c r="M236" t="s">
        <v>1</v>
      </c>
      <c r="N236" t="s">
        <v>1</v>
      </c>
      <c r="O236" t="s">
        <v>1</v>
      </c>
      <c r="P236" t="s">
        <v>1</v>
      </c>
      <c r="Q236" t="s">
        <v>1</v>
      </c>
    </row>
    <row r="237" spans="1:18" x14ac:dyDescent="0.25">
      <c r="A237">
        <v>9</v>
      </c>
      <c r="B237" t="s">
        <v>494</v>
      </c>
      <c r="C237" t="s">
        <v>364</v>
      </c>
      <c r="D237" s="114" t="s">
        <v>4</v>
      </c>
      <c r="E237">
        <v>7</v>
      </c>
      <c r="F237" t="s">
        <v>1</v>
      </c>
      <c r="G237" t="s">
        <v>1</v>
      </c>
      <c r="H237" t="s">
        <v>1</v>
      </c>
      <c r="I237" t="s">
        <v>1</v>
      </c>
      <c r="J237" t="s">
        <v>1</v>
      </c>
      <c r="K237" t="s">
        <v>1</v>
      </c>
      <c r="L237" t="s">
        <v>1</v>
      </c>
      <c r="M237" t="s">
        <v>1</v>
      </c>
      <c r="N237" t="s">
        <v>1</v>
      </c>
      <c r="O237" t="s">
        <v>1</v>
      </c>
      <c r="P237" t="s">
        <v>1</v>
      </c>
      <c r="Q237" t="s">
        <v>1</v>
      </c>
    </row>
    <row r="238" spans="1:18" x14ac:dyDescent="0.25">
      <c r="A238">
        <v>10</v>
      </c>
      <c r="B238" t="s">
        <v>495</v>
      </c>
      <c r="C238" t="s">
        <v>364</v>
      </c>
      <c r="D238" s="114" t="s">
        <v>5</v>
      </c>
      <c r="E238" t="s">
        <v>1</v>
      </c>
      <c r="F238" t="s">
        <v>1</v>
      </c>
      <c r="G238" t="s">
        <v>1</v>
      </c>
      <c r="H238" t="s">
        <v>1</v>
      </c>
      <c r="I238" t="s">
        <v>1</v>
      </c>
      <c r="J238" t="s">
        <v>1</v>
      </c>
      <c r="K238" t="s">
        <v>1</v>
      </c>
      <c r="L238" t="s">
        <v>1</v>
      </c>
      <c r="M238" t="s">
        <v>1</v>
      </c>
      <c r="N238" t="s">
        <v>1</v>
      </c>
      <c r="O238" t="s">
        <v>1</v>
      </c>
      <c r="P238" t="s">
        <v>1</v>
      </c>
      <c r="Q238" t="s">
        <v>1</v>
      </c>
    </row>
    <row r="239" spans="1:18" x14ac:dyDescent="0.25">
      <c r="A239">
        <v>11</v>
      </c>
      <c r="B239" t="s">
        <v>496</v>
      </c>
      <c r="C239" t="s">
        <v>364</v>
      </c>
      <c r="D239" s="114" t="s">
        <v>0</v>
      </c>
      <c r="E239" t="s">
        <v>1</v>
      </c>
      <c r="F239" t="s">
        <v>1</v>
      </c>
      <c r="G239" t="s">
        <v>1</v>
      </c>
      <c r="H239" t="s">
        <v>1</v>
      </c>
      <c r="I239" t="s">
        <v>1</v>
      </c>
      <c r="J239" t="s">
        <v>1</v>
      </c>
      <c r="K239" t="s">
        <v>1</v>
      </c>
      <c r="L239" t="s">
        <v>1</v>
      </c>
      <c r="M239" t="s">
        <v>1</v>
      </c>
      <c r="N239" t="s">
        <v>1</v>
      </c>
      <c r="O239" t="s">
        <v>1</v>
      </c>
      <c r="P239" t="s">
        <v>1</v>
      </c>
      <c r="Q239" t="s">
        <v>1</v>
      </c>
    </row>
    <row r="240" spans="1:18" x14ac:dyDescent="0.25">
      <c r="A240">
        <v>12</v>
      </c>
      <c r="B240" t="s">
        <v>497</v>
      </c>
      <c r="C240" t="s">
        <v>364</v>
      </c>
      <c r="D240" s="114" t="s">
        <v>0</v>
      </c>
      <c r="E240" t="s">
        <v>1</v>
      </c>
      <c r="F240" t="s">
        <v>1</v>
      </c>
      <c r="G240" t="s">
        <v>1</v>
      </c>
      <c r="H240" t="s">
        <v>1</v>
      </c>
      <c r="I240" t="s">
        <v>1</v>
      </c>
      <c r="J240" t="s">
        <v>1</v>
      </c>
      <c r="K240" t="s">
        <v>1</v>
      </c>
      <c r="L240" t="s">
        <v>1</v>
      </c>
      <c r="M240" t="s">
        <v>1</v>
      </c>
      <c r="N240" t="s">
        <v>1</v>
      </c>
      <c r="O240" t="s">
        <v>1</v>
      </c>
      <c r="P240" t="s">
        <v>1</v>
      </c>
      <c r="Q240" t="s">
        <v>1</v>
      </c>
    </row>
    <row r="241" spans="1:17" x14ac:dyDescent="0.25">
      <c r="A241">
        <v>13</v>
      </c>
      <c r="B241" t="s">
        <v>498</v>
      </c>
      <c r="C241" t="s">
        <v>364</v>
      </c>
      <c r="D241" s="114" t="s">
        <v>0</v>
      </c>
      <c r="E241" t="s">
        <v>1</v>
      </c>
      <c r="F241" t="s">
        <v>1</v>
      </c>
      <c r="G241" t="s">
        <v>1</v>
      </c>
      <c r="H241" t="s">
        <v>1</v>
      </c>
      <c r="I241" t="s">
        <v>1</v>
      </c>
      <c r="J241" t="s">
        <v>1</v>
      </c>
      <c r="K241" t="s">
        <v>1</v>
      </c>
      <c r="L241" t="s">
        <v>1</v>
      </c>
      <c r="M241" t="s">
        <v>1</v>
      </c>
      <c r="N241" t="s">
        <v>1</v>
      </c>
      <c r="O241" t="s">
        <v>1</v>
      </c>
      <c r="P241" t="s">
        <v>1</v>
      </c>
      <c r="Q241" t="s">
        <v>1</v>
      </c>
    </row>
    <row r="242" spans="1:17" x14ac:dyDescent="0.25">
      <c r="A242">
        <v>14</v>
      </c>
      <c r="B242" t="s">
        <v>499</v>
      </c>
      <c r="C242" t="s">
        <v>364</v>
      </c>
      <c r="D242" s="114" t="s">
        <v>0</v>
      </c>
      <c r="E242" t="s">
        <v>1</v>
      </c>
      <c r="F242" t="s">
        <v>1</v>
      </c>
      <c r="G242" t="s">
        <v>1</v>
      </c>
      <c r="H242" t="s">
        <v>1</v>
      </c>
      <c r="I242" t="s">
        <v>1</v>
      </c>
      <c r="J242" t="s">
        <v>1</v>
      </c>
      <c r="K242" t="s">
        <v>1</v>
      </c>
      <c r="L242" t="s">
        <v>1</v>
      </c>
      <c r="M242" t="s">
        <v>1</v>
      </c>
      <c r="N242" t="s">
        <v>1</v>
      </c>
      <c r="O242" t="s">
        <v>1</v>
      </c>
      <c r="P242" t="s">
        <v>1</v>
      </c>
      <c r="Q242" t="s">
        <v>1</v>
      </c>
    </row>
    <row r="243" spans="1:17" x14ac:dyDescent="0.25">
      <c r="A243">
        <v>15</v>
      </c>
      <c r="B243" t="s">
        <v>500</v>
      </c>
      <c r="C243" t="s">
        <v>364</v>
      </c>
      <c r="D243" s="114" t="s">
        <v>0</v>
      </c>
      <c r="E243" t="s">
        <v>1</v>
      </c>
      <c r="F243" t="s">
        <v>1</v>
      </c>
      <c r="G243" t="s">
        <v>1</v>
      </c>
      <c r="H243" t="s">
        <v>1</v>
      </c>
      <c r="I243" t="s">
        <v>1</v>
      </c>
      <c r="J243" t="s">
        <v>1</v>
      </c>
      <c r="K243" t="s">
        <v>1</v>
      </c>
      <c r="L243" t="s">
        <v>1</v>
      </c>
      <c r="M243" t="s">
        <v>1</v>
      </c>
      <c r="N243" t="s">
        <v>1</v>
      </c>
      <c r="O243" t="s">
        <v>1</v>
      </c>
      <c r="P243" t="s">
        <v>1</v>
      </c>
      <c r="Q243" t="s">
        <v>1</v>
      </c>
    </row>
    <row r="244" spans="1:17" x14ac:dyDescent="0.25">
      <c r="A244">
        <v>16</v>
      </c>
      <c r="B244" t="s">
        <v>501</v>
      </c>
      <c r="C244" t="s">
        <v>364</v>
      </c>
      <c r="D244" s="114" t="s">
        <v>4</v>
      </c>
      <c r="E244" t="s">
        <v>1</v>
      </c>
      <c r="F244" t="s">
        <v>1</v>
      </c>
      <c r="G244" t="s">
        <v>1</v>
      </c>
      <c r="H244" t="s">
        <v>1</v>
      </c>
      <c r="I244" t="s">
        <v>1</v>
      </c>
      <c r="J244" t="s">
        <v>1</v>
      </c>
      <c r="K244" t="s">
        <v>1</v>
      </c>
      <c r="L244" t="s">
        <v>1</v>
      </c>
      <c r="M244" t="s">
        <v>1</v>
      </c>
      <c r="N244" t="s">
        <v>1</v>
      </c>
      <c r="O244" t="s">
        <v>1</v>
      </c>
      <c r="P244" t="s">
        <v>1</v>
      </c>
      <c r="Q244" t="s">
        <v>1</v>
      </c>
    </row>
    <row r="245" spans="1:17" x14ac:dyDescent="0.25">
      <c r="A245">
        <v>17</v>
      </c>
      <c r="B245" t="s">
        <v>502</v>
      </c>
      <c r="C245" t="s">
        <v>364</v>
      </c>
      <c r="D245" s="114" t="s">
        <v>5</v>
      </c>
      <c r="E245" t="s">
        <v>1</v>
      </c>
      <c r="F245" t="s">
        <v>1</v>
      </c>
      <c r="G245" t="s">
        <v>1</v>
      </c>
      <c r="H245" t="s">
        <v>1</v>
      </c>
      <c r="I245" t="s">
        <v>1</v>
      </c>
      <c r="J245" t="s">
        <v>1</v>
      </c>
      <c r="K245" t="s">
        <v>1</v>
      </c>
      <c r="L245" t="s">
        <v>1</v>
      </c>
      <c r="M245" t="s">
        <v>1</v>
      </c>
      <c r="N245" t="s">
        <v>1</v>
      </c>
      <c r="O245" t="s">
        <v>1</v>
      </c>
      <c r="P245" t="s">
        <v>1</v>
      </c>
      <c r="Q245" t="s">
        <v>1</v>
      </c>
    </row>
    <row r="246" spans="1:17" x14ac:dyDescent="0.25">
      <c r="A246">
        <v>18</v>
      </c>
      <c r="B246" t="s">
        <v>503</v>
      </c>
      <c r="C246" t="s">
        <v>364</v>
      </c>
      <c r="D246" s="114" t="s">
        <v>0</v>
      </c>
      <c r="E246" t="s">
        <v>1</v>
      </c>
      <c r="F246" t="s">
        <v>1</v>
      </c>
      <c r="G246" t="s">
        <v>1</v>
      </c>
      <c r="H246" t="s">
        <v>1</v>
      </c>
      <c r="I246" t="s">
        <v>1</v>
      </c>
      <c r="J246" t="s">
        <v>1</v>
      </c>
      <c r="K246" t="s">
        <v>1</v>
      </c>
      <c r="L246" t="s">
        <v>1</v>
      </c>
      <c r="M246" t="s">
        <v>1</v>
      </c>
      <c r="N246" t="s">
        <v>1</v>
      </c>
      <c r="O246" t="s">
        <v>1</v>
      </c>
      <c r="P246" t="s">
        <v>1</v>
      </c>
      <c r="Q246" t="s">
        <v>1</v>
      </c>
    </row>
    <row r="247" spans="1:17" x14ac:dyDescent="0.25">
      <c r="A247">
        <v>19</v>
      </c>
      <c r="B247" t="s">
        <v>504</v>
      </c>
      <c r="C247" t="s">
        <v>364</v>
      </c>
      <c r="D247" s="114" t="s">
        <v>0</v>
      </c>
      <c r="E247" t="s">
        <v>1</v>
      </c>
      <c r="F247" t="s">
        <v>1</v>
      </c>
      <c r="G247" t="s">
        <v>1</v>
      </c>
      <c r="H247" t="s">
        <v>1</v>
      </c>
      <c r="I247" t="s">
        <v>1</v>
      </c>
      <c r="J247" t="s">
        <v>1</v>
      </c>
      <c r="K247" t="s">
        <v>1</v>
      </c>
      <c r="L247" t="s">
        <v>1</v>
      </c>
      <c r="M247" t="s">
        <v>1</v>
      </c>
      <c r="N247" t="s">
        <v>1</v>
      </c>
      <c r="O247" t="s">
        <v>1</v>
      </c>
      <c r="P247" t="s">
        <v>1</v>
      </c>
      <c r="Q247" t="s">
        <v>1</v>
      </c>
    </row>
    <row r="248" spans="1:17" x14ac:dyDescent="0.25">
      <c r="A248">
        <v>20</v>
      </c>
      <c r="B248" t="s">
        <v>505</v>
      </c>
      <c r="C248" t="s">
        <v>364</v>
      </c>
      <c r="D248" s="114" t="s">
        <v>0</v>
      </c>
      <c r="E248" t="s">
        <v>1</v>
      </c>
      <c r="F248" t="s">
        <v>1</v>
      </c>
      <c r="G248" t="s">
        <v>1</v>
      </c>
      <c r="H248" t="s">
        <v>1</v>
      </c>
      <c r="I248" t="s">
        <v>1</v>
      </c>
      <c r="J248" t="s">
        <v>1</v>
      </c>
      <c r="K248" t="s">
        <v>1</v>
      </c>
      <c r="L248" t="s">
        <v>1</v>
      </c>
      <c r="M248" t="s">
        <v>1</v>
      </c>
      <c r="N248" t="s">
        <v>1</v>
      </c>
      <c r="O248" t="s">
        <v>1</v>
      </c>
      <c r="P248" t="s">
        <v>1</v>
      </c>
      <c r="Q248" t="s">
        <v>1</v>
      </c>
    </row>
    <row r="249" spans="1:17" x14ac:dyDescent="0.25">
      <c r="A249">
        <v>21</v>
      </c>
      <c r="B249" t="s">
        <v>506</v>
      </c>
      <c r="C249" t="s">
        <v>364</v>
      </c>
      <c r="D249" s="114" t="s">
        <v>0</v>
      </c>
      <c r="E249" t="s">
        <v>1</v>
      </c>
      <c r="F249" t="s">
        <v>1</v>
      </c>
      <c r="G249" t="s">
        <v>1</v>
      </c>
      <c r="H249" t="s">
        <v>1</v>
      </c>
      <c r="I249" t="s">
        <v>1</v>
      </c>
      <c r="J249" t="s">
        <v>1</v>
      </c>
      <c r="K249" t="s">
        <v>1</v>
      </c>
      <c r="L249" t="s">
        <v>1</v>
      </c>
      <c r="M249" t="s">
        <v>1</v>
      </c>
      <c r="N249" t="s">
        <v>1</v>
      </c>
      <c r="O249" t="s">
        <v>1</v>
      </c>
      <c r="P249" t="s">
        <v>1</v>
      </c>
      <c r="Q249" t="s">
        <v>1</v>
      </c>
    </row>
    <row r="250" spans="1:17" x14ac:dyDescent="0.25">
      <c r="A250">
        <v>22</v>
      </c>
      <c r="B250" t="s">
        <v>507</v>
      </c>
      <c r="C250" t="s">
        <v>364</v>
      </c>
      <c r="D250" s="114" t="s">
        <v>0</v>
      </c>
      <c r="E250" t="s">
        <v>1</v>
      </c>
      <c r="F250" t="s">
        <v>1</v>
      </c>
      <c r="G250" t="s">
        <v>1</v>
      </c>
      <c r="H250" t="s">
        <v>1</v>
      </c>
      <c r="I250" t="s">
        <v>1</v>
      </c>
      <c r="J250" t="s">
        <v>1</v>
      </c>
      <c r="K250" t="s">
        <v>1</v>
      </c>
      <c r="L250" t="s">
        <v>1</v>
      </c>
      <c r="M250" t="s">
        <v>1</v>
      </c>
      <c r="N250" t="s">
        <v>1</v>
      </c>
      <c r="O250" t="s">
        <v>1</v>
      </c>
      <c r="P250" t="s">
        <v>1</v>
      </c>
      <c r="Q250" t="s">
        <v>1</v>
      </c>
    </row>
    <row r="251" spans="1:17" x14ac:dyDescent="0.25">
      <c r="A251">
        <v>23</v>
      </c>
      <c r="B251" t="s">
        <v>508</v>
      </c>
      <c r="C251" t="s">
        <v>364</v>
      </c>
      <c r="D251" s="114" t="s">
        <v>4</v>
      </c>
      <c r="E251" t="s">
        <v>1</v>
      </c>
      <c r="F251" t="s">
        <v>1</v>
      </c>
      <c r="G251" t="s">
        <v>1</v>
      </c>
      <c r="H251" t="s">
        <v>1</v>
      </c>
      <c r="I251" t="s">
        <v>1</v>
      </c>
      <c r="J251" t="s">
        <v>1</v>
      </c>
      <c r="K251" t="s">
        <v>1</v>
      </c>
      <c r="L251" t="s">
        <v>1</v>
      </c>
      <c r="M251" t="s">
        <v>1</v>
      </c>
      <c r="N251" t="s">
        <v>1</v>
      </c>
      <c r="O251" t="s">
        <v>1</v>
      </c>
      <c r="P251" t="s">
        <v>1</v>
      </c>
      <c r="Q251" t="s">
        <v>1</v>
      </c>
    </row>
    <row r="252" spans="1:17" x14ac:dyDescent="0.25">
      <c r="A252">
        <v>24</v>
      </c>
      <c r="B252" t="s">
        <v>509</v>
      </c>
      <c r="C252" t="s">
        <v>364</v>
      </c>
      <c r="D252" s="114" t="s">
        <v>5</v>
      </c>
      <c r="E252" t="s">
        <v>1</v>
      </c>
      <c r="F252" t="s">
        <v>1</v>
      </c>
      <c r="G252" t="s">
        <v>1</v>
      </c>
      <c r="H252" t="s">
        <v>1</v>
      </c>
      <c r="I252" t="s">
        <v>1</v>
      </c>
      <c r="J252" t="s">
        <v>1</v>
      </c>
      <c r="K252" t="s">
        <v>1</v>
      </c>
      <c r="L252" t="s">
        <v>1</v>
      </c>
      <c r="M252" t="s">
        <v>1</v>
      </c>
      <c r="N252" t="s">
        <v>1</v>
      </c>
      <c r="O252" t="s">
        <v>1</v>
      </c>
      <c r="P252" t="s">
        <v>1</v>
      </c>
      <c r="Q252" t="s">
        <v>1</v>
      </c>
    </row>
    <row r="253" spans="1:17" x14ac:dyDescent="0.25">
      <c r="A253">
        <v>25</v>
      </c>
      <c r="B253" t="s">
        <v>510</v>
      </c>
      <c r="C253" t="s">
        <v>364</v>
      </c>
      <c r="D253" s="114" t="s">
        <v>0</v>
      </c>
      <c r="E253" t="s">
        <v>1</v>
      </c>
      <c r="F253" t="s">
        <v>1</v>
      </c>
      <c r="G253" t="s">
        <v>1</v>
      </c>
      <c r="H253" t="s">
        <v>1</v>
      </c>
      <c r="I253" t="s">
        <v>1</v>
      </c>
      <c r="J253" t="s">
        <v>1</v>
      </c>
      <c r="K253" t="s">
        <v>1</v>
      </c>
      <c r="L253" t="s">
        <v>1</v>
      </c>
      <c r="M253" t="s">
        <v>1</v>
      </c>
      <c r="N253" t="s">
        <v>1</v>
      </c>
      <c r="O253" t="s">
        <v>1</v>
      </c>
      <c r="P253" t="s">
        <v>1</v>
      </c>
      <c r="Q253" t="s">
        <v>1</v>
      </c>
    </row>
    <row r="254" spans="1:17" x14ac:dyDescent="0.25">
      <c r="A254">
        <v>26</v>
      </c>
      <c r="B254" t="s">
        <v>511</v>
      </c>
      <c r="C254" t="s">
        <v>364</v>
      </c>
      <c r="D254" s="114" t="s">
        <v>0</v>
      </c>
      <c r="E254" t="s">
        <v>1</v>
      </c>
      <c r="F254" t="s">
        <v>1</v>
      </c>
      <c r="G254" t="s">
        <v>1</v>
      </c>
      <c r="H254" t="s">
        <v>1</v>
      </c>
      <c r="I254" t="s">
        <v>1</v>
      </c>
      <c r="J254" t="s">
        <v>1</v>
      </c>
      <c r="K254" t="s">
        <v>1</v>
      </c>
      <c r="L254" t="s">
        <v>1</v>
      </c>
      <c r="M254" t="s">
        <v>1</v>
      </c>
      <c r="N254" t="s">
        <v>1</v>
      </c>
      <c r="O254" t="s">
        <v>1</v>
      </c>
      <c r="P254" t="s">
        <v>1</v>
      </c>
      <c r="Q254" t="s">
        <v>1</v>
      </c>
    </row>
    <row r="255" spans="1:17" x14ac:dyDescent="0.25">
      <c r="A255">
        <v>27</v>
      </c>
      <c r="B255" t="s">
        <v>512</v>
      </c>
      <c r="C255" t="s">
        <v>364</v>
      </c>
      <c r="D255" s="114" t="s">
        <v>0</v>
      </c>
      <c r="E255" t="s">
        <v>1</v>
      </c>
      <c r="F255" t="s">
        <v>1</v>
      </c>
      <c r="G255" t="s">
        <v>1</v>
      </c>
      <c r="H255" t="s">
        <v>1</v>
      </c>
      <c r="I255">
        <v>98</v>
      </c>
      <c r="J255" t="s">
        <v>1</v>
      </c>
      <c r="K255" t="s">
        <v>1</v>
      </c>
      <c r="L255" t="s">
        <v>1</v>
      </c>
      <c r="M255" t="s">
        <v>1</v>
      </c>
      <c r="N255" t="s">
        <v>1</v>
      </c>
      <c r="O255" t="s">
        <v>1</v>
      </c>
      <c r="P255" t="s">
        <v>1</v>
      </c>
      <c r="Q255" t="s">
        <v>1</v>
      </c>
    </row>
    <row r="256" spans="1:17" x14ac:dyDescent="0.25">
      <c r="A256">
        <v>28</v>
      </c>
      <c r="B256" t="s">
        <v>513</v>
      </c>
      <c r="C256" t="s">
        <v>364</v>
      </c>
      <c r="D256" s="114" t="s">
        <v>0</v>
      </c>
      <c r="E256" t="s">
        <v>1</v>
      </c>
      <c r="F256" t="s">
        <v>1</v>
      </c>
      <c r="G256" t="s">
        <v>1</v>
      </c>
      <c r="H256" t="s">
        <v>1</v>
      </c>
      <c r="I256">
        <v>98</v>
      </c>
      <c r="J256" t="s">
        <v>1</v>
      </c>
      <c r="K256" t="s">
        <v>1</v>
      </c>
      <c r="L256" t="s">
        <v>1</v>
      </c>
      <c r="M256" t="s">
        <v>1</v>
      </c>
      <c r="N256" t="s">
        <v>1</v>
      </c>
      <c r="O256" t="s">
        <v>1</v>
      </c>
      <c r="P256" t="s">
        <v>1</v>
      </c>
      <c r="Q256" t="s">
        <v>1</v>
      </c>
    </row>
    <row r="257" spans="1:18" x14ac:dyDescent="0.25">
      <c r="A257">
        <v>29</v>
      </c>
      <c r="B257" t="s">
        <v>514</v>
      </c>
      <c r="C257" t="s">
        <v>364</v>
      </c>
      <c r="D257" s="114" t="s">
        <v>0</v>
      </c>
      <c r="E257" t="s">
        <v>1</v>
      </c>
      <c r="F257" t="s">
        <v>1</v>
      </c>
      <c r="G257" t="s">
        <v>1</v>
      </c>
      <c r="H257">
        <v>368</v>
      </c>
      <c r="I257">
        <v>220</v>
      </c>
      <c r="J257">
        <v>10</v>
      </c>
      <c r="K257" t="s">
        <v>1</v>
      </c>
      <c r="L257" t="s">
        <v>1</v>
      </c>
      <c r="M257" t="s">
        <v>1</v>
      </c>
      <c r="N257" t="s">
        <v>1</v>
      </c>
      <c r="O257" t="s">
        <v>1</v>
      </c>
      <c r="P257" t="s">
        <v>1</v>
      </c>
      <c r="Q257" t="s">
        <v>1</v>
      </c>
    </row>
    <row r="258" spans="1:18" x14ac:dyDescent="0.25">
      <c r="A258">
        <v>30</v>
      </c>
      <c r="B258" t="s">
        <v>515</v>
      </c>
      <c r="C258" t="s">
        <v>364</v>
      </c>
      <c r="D258" s="114" t="s">
        <v>0</v>
      </c>
      <c r="E258" t="s">
        <v>1</v>
      </c>
      <c r="F258" t="s">
        <v>1</v>
      </c>
      <c r="G258" t="s">
        <v>1</v>
      </c>
      <c r="H258">
        <v>0</v>
      </c>
      <c r="I258">
        <v>0</v>
      </c>
      <c r="J258">
        <v>0</v>
      </c>
      <c r="K258" t="s">
        <v>1</v>
      </c>
      <c r="L258" t="s">
        <v>1</v>
      </c>
      <c r="M258" t="s">
        <v>1</v>
      </c>
      <c r="N258" t="s">
        <v>1</v>
      </c>
      <c r="O258" t="s">
        <v>1</v>
      </c>
      <c r="P258" t="s">
        <v>1</v>
      </c>
      <c r="Q258" t="s">
        <v>1</v>
      </c>
    </row>
    <row r="259" spans="1:18" x14ac:dyDescent="0.25">
      <c r="A259">
        <v>31</v>
      </c>
      <c r="B259" t="s">
        <v>516</v>
      </c>
      <c r="C259" t="s">
        <v>364</v>
      </c>
      <c r="D259" s="114" t="s">
        <v>0</v>
      </c>
      <c r="E259" t="s">
        <v>1</v>
      </c>
      <c r="F259" t="s">
        <v>1</v>
      </c>
      <c r="G259" t="s">
        <v>1</v>
      </c>
      <c r="H259">
        <v>0</v>
      </c>
      <c r="I259">
        <v>1.4</v>
      </c>
      <c r="J259">
        <v>0</v>
      </c>
      <c r="K259">
        <v>1.4</v>
      </c>
      <c r="L259" t="s">
        <v>1</v>
      </c>
      <c r="M259" t="s">
        <v>1</v>
      </c>
      <c r="N259" t="s">
        <v>1</v>
      </c>
      <c r="O259" t="s">
        <v>1</v>
      </c>
      <c r="P259" t="s">
        <v>1</v>
      </c>
      <c r="Q259" t="s">
        <v>1</v>
      </c>
    </row>
    <row r="260" spans="1:18" x14ac:dyDescent="0.25">
      <c r="A260">
        <v>32</v>
      </c>
      <c r="B260" t="s">
        <v>517</v>
      </c>
      <c r="C260" t="s">
        <v>364</v>
      </c>
      <c r="D260" s="114" t="s">
        <v>0</v>
      </c>
      <c r="E260" t="s">
        <v>1</v>
      </c>
      <c r="F260" t="s">
        <v>1</v>
      </c>
      <c r="G260" t="s">
        <v>1</v>
      </c>
      <c r="H260">
        <v>0</v>
      </c>
      <c r="I260">
        <v>1.6859999999999999</v>
      </c>
      <c r="J260">
        <v>0</v>
      </c>
      <c r="K260">
        <v>1.6859999999999999</v>
      </c>
      <c r="L260" t="s">
        <v>1</v>
      </c>
      <c r="M260" t="s">
        <v>1</v>
      </c>
      <c r="N260" t="s">
        <v>1</v>
      </c>
      <c r="O260" t="s">
        <v>1</v>
      </c>
      <c r="P260" t="s">
        <v>1</v>
      </c>
      <c r="Q260" t="s">
        <v>1</v>
      </c>
    </row>
    <row r="261" spans="1:18" x14ac:dyDescent="0.25">
      <c r="A261">
        <v>33</v>
      </c>
      <c r="B261" t="s">
        <v>518</v>
      </c>
      <c r="C261" t="s">
        <v>364</v>
      </c>
      <c r="D261" s="114" t="s">
        <v>0</v>
      </c>
      <c r="E261" t="s">
        <v>1</v>
      </c>
      <c r="F261" t="s">
        <v>1</v>
      </c>
      <c r="G261" t="s">
        <v>1</v>
      </c>
      <c r="H261">
        <v>5.3659999999999997</v>
      </c>
      <c r="I261">
        <v>3.202</v>
      </c>
      <c r="J261">
        <v>0.13700000000000001</v>
      </c>
      <c r="K261">
        <v>8.7050000000000001</v>
      </c>
      <c r="L261" t="s">
        <v>1</v>
      </c>
      <c r="M261" t="s">
        <v>1</v>
      </c>
      <c r="N261" t="s">
        <v>1</v>
      </c>
      <c r="O261" t="s">
        <v>1</v>
      </c>
      <c r="P261" t="s">
        <v>1</v>
      </c>
      <c r="Q261" t="s">
        <v>1</v>
      </c>
    </row>
    <row r="262" spans="1:18" x14ac:dyDescent="0.25">
      <c r="A262">
        <v>34</v>
      </c>
      <c r="B262" t="s">
        <v>519</v>
      </c>
      <c r="C262" t="s">
        <v>364</v>
      </c>
      <c r="D262" s="114" t="s">
        <v>0</v>
      </c>
      <c r="E262" t="s">
        <v>1</v>
      </c>
      <c r="F262" t="s">
        <v>1</v>
      </c>
      <c r="G262" t="s">
        <v>1</v>
      </c>
      <c r="H262">
        <v>5.3659999999999997</v>
      </c>
      <c r="I262">
        <v>3.202</v>
      </c>
      <c r="J262">
        <v>0.13700000000000001</v>
      </c>
      <c r="K262">
        <v>8.7050000000000001</v>
      </c>
      <c r="L262" t="s">
        <v>1</v>
      </c>
      <c r="M262" t="s">
        <v>1</v>
      </c>
      <c r="N262" t="s">
        <v>1</v>
      </c>
      <c r="O262" t="s">
        <v>1</v>
      </c>
      <c r="P262" t="s">
        <v>1</v>
      </c>
      <c r="Q262" t="s">
        <v>1</v>
      </c>
    </row>
    <row r="263" spans="1:18" x14ac:dyDescent="0.25">
      <c r="A263">
        <v>35</v>
      </c>
      <c r="B263" t="s">
        <v>520</v>
      </c>
      <c r="C263" t="s">
        <v>364</v>
      </c>
      <c r="D263" s="114" t="s">
        <v>0</v>
      </c>
      <c r="E263" t="s">
        <v>1</v>
      </c>
      <c r="F263" t="s">
        <v>1</v>
      </c>
      <c r="G263" t="s">
        <v>1</v>
      </c>
      <c r="H263">
        <v>5.2679999999999998</v>
      </c>
      <c r="I263">
        <v>3.1440000000000001</v>
      </c>
      <c r="J263">
        <v>0.13400000000000001</v>
      </c>
      <c r="K263">
        <v>8.5459999999999994</v>
      </c>
      <c r="L263" t="s">
        <v>1</v>
      </c>
      <c r="M263" t="s">
        <v>1</v>
      </c>
      <c r="N263" t="s">
        <v>1</v>
      </c>
      <c r="O263" t="s">
        <v>1</v>
      </c>
      <c r="P263" t="s">
        <v>1</v>
      </c>
      <c r="Q263" t="s">
        <v>1</v>
      </c>
    </row>
    <row r="264" spans="1:18" x14ac:dyDescent="0.25">
      <c r="A264">
        <v>36</v>
      </c>
      <c r="B264" t="s">
        <v>521</v>
      </c>
      <c r="C264" t="s">
        <v>364</v>
      </c>
      <c r="D264" s="114" t="s">
        <v>0</v>
      </c>
      <c r="E264" t="s">
        <v>1</v>
      </c>
      <c r="F264" t="s">
        <v>1</v>
      </c>
      <c r="G264" t="s">
        <v>1</v>
      </c>
      <c r="H264">
        <v>5.3659999999999997</v>
      </c>
      <c r="I264">
        <v>3.202</v>
      </c>
      <c r="J264">
        <v>0.13700000000000001</v>
      </c>
      <c r="K264">
        <v>8.7050000000000001</v>
      </c>
      <c r="L264" t="s">
        <v>1</v>
      </c>
      <c r="M264" t="s">
        <v>1</v>
      </c>
      <c r="N264" t="s">
        <v>1</v>
      </c>
      <c r="O264" t="s">
        <v>1</v>
      </c>
      <c r="P264" t="s">
        <v>1</v>
      </c>
      <c r="Q264" t="s">
        <v>1</v>
      </c>
    </row>
    <row r="265" spans="1:18" x14ac:dyDescent="0.25">
      <c r="A265">
        <v>37</v>
      </c>
      <c r="B265" t="s">
        <v>522</v>
      </c>
      <c r="C265" t="s">
        <v>364</v>
      </c>
      <c r="D265" s="114" t="s">
        <v>0</v>
      </c>
      <c r="E265" t="s">
        <v>1</v>
      </c>
      <c r="F265" t="s">
        <v>368</v>
      </c>
      <c r="G265" t="s">
        <v>369</v>
      </c>
      <c r="H265" t="s">
        <v>640</v>
      </c>
      <c r="I265" t="s">
        <v>641</v>
      </c>
      <c r="J265" t="s">
        <v>1</v>
      </c>
      <c r="K265">
        <v>12.131</v>
      </c>
      <c r="L265" t="s">
        <v>1</v>
      </c>
      <c r="M265" t="s">
        <v>1</v>
      </c>
      <c r="N265" t="s">
        <v>1</v>
      </c>
      <c r="O265" t="s">
        <v>1</v>
      </c>
      <c r="P265" t="s">
        <v>1</v>
      </c>
      <c r="Q265" t="s">
        <v>1</v>
      </c>
    </row>
    <row r="266" spans="1:18" x14ac:dyDescent="0.25">
      <c r="A266">
        <v>38</v>
      </c>
      <c r="B266" t="s">
        <v>523</v>
      </c>
      <c r="C266" t="s">
        <v>364</v>
      </c>
      <c r="D266" s="114" t="s">
        <v>0</v>
      </c>
      <c r="E266" t="s">
        <v>1</v>
      </c>
      <c r="F266">
        <v>11.77</v>
      </c>
      <c r="G266">
        <v>11.79</v>
      </c>
      <c r="H266">
        <v>11.39</v>
      </c>
      <c r="I266">
        <v>12.13</v>
      </c>
      <c r="J266" t="s">
        <v>1</v>
      </c>
      <c r="K266" t="s">
        <v>1</v>
      </c>
      <c r="L266" t="s">
        <v>1</v>
      </c>
      <c r="M266" t="s">
        <v>1</v>
      </c>
      <c r="N266" t="s">
        <v>1</v>
      </c>
      <c r="O266" t="s">
        <v>1</v>
      </c>
      <c r="P266" t="s">
        <v>1</v>
      </c>
      <c r="Q266" t="s">
        <v>1</v>
      </c>
    </row>
    <row r="267" spans="1:18" x14ac:dyDescent="0.25">
      <c r="A267">
        <v>1</v>
      </c>
      <c r="B267" t="s">
        <v>524</v>
      </c>
      <c r="C267" t="s">
        <v>365</v>
      </c>
      <c r="D267" s="114" t="s">
        <v>0</v>
      </c>
      <c r="E267" t="s">
        <v>1</v>
      </c>
      <c r="F267" t="s">
        <v>1</v>
      </c>
      <c r="G267" t="s">
        <v>1</v>
      </c>
      <c r="H267" t="s">
        <v>1</v>
      </c>
      <c r="I267" t="s">
        <v>1</v>
      </c>
      <c r="J267" t="s">
        <v>1</v>
      </c>
      <c r="K267" t="s">
        <v>1</v>
      </c>
      <c r="L267" t="s">
        <v>1</v>
      </c>
      <c r="M267" t="s">
        <v>1</v>
      </c>
      <c r="N267" t="s">
        <v>1</v>
      </c>
      <c r="O267" t="s">
        <v>1</v>
      </c>
      <c r="P267" t="s">
        <v>1</v>
      </c>
      <c r="Q267" t="s">
        <v>1</v>
      </c>
      <c r="R267" t="s">
        <v>359</v>
      </c>
    </row>
    <row r="268" spans="1:18" x14ac:dyDescent="0.25">
      <c r="A268">
        <v>2</v>
      </c>
      <c r="B268" t="s">
        <v>525</v>
      </c>
      <c r="C268" t="s">
        <v>365</v>
      </c>
      <c r="D268" s="114" t="s">
        <v>0</v>
      </c>
      <c r="E268" t="s">
        <v>2</v>
      </c>
      <c r="F268" t="s">
        <v>1</v>
      </c>
      <c r="G268" t="s">
        <v>1</v>
      </c>
      <c r="H268" t="s">
        <v>1</v>
      </c>
      <c r="I268" t="s">
        <v>1</v>
      </c>
      <c r="J268" t="s">
        <v>1</v>
      </c>
      <c r="K268" t="s">
        <v>1</v>
      </c>
      <c r="L268" t="s">
        <v>1</v>
      </c>
      <c r="M268" t="s">
        <v>1</v>
      </c>
      <c r="N268" t="s">
        <v>1</v>
      </c>
      <c r="O268" t="s">
        <v>1</v>
      </c>
      <c r="P268" t="s">
        <v>1</v>
      </c>
      <c r="Q268" t="s">
        <v>1</v>
      </c>
    </row>
    <row r="269" spans="1:18" x14ac:dyDescent="0.25">
      <c r="A269">
        <v>3</v>
      </c>
      <c r="B269" t="s">
        <v>526</v>
      </c>
      <c r="C269" t="s">
        <v>365</v>
      </c>
      <c r="D269" s="114" t="s">
        <v>0</v>
      </c>
      <c r="E269" t="s">
        <v>3</v>
      </c>
      <c r="F269" t="s">
        <v>1</v>
      </c>
      <c r="G269" t="s">
        <v>1</v>
      </c>
      <c r="H269" t="s">
        <v>1</v>
      </c>
      <c r="I269" t="s">
        <v>1</v>
      </c>
      <c r="J269" t="s">
        <v>1</v>
      </c>
      <c r="K269" t="s">
        <v>1</v>
      </c>
      <c r="L269" t="s">
        <v>1</v>
      </c>
      <c r="M269" t="s">
        <v>1</v>
      </c>
      <c r="N269" t="s">
        <v>1</v>
      </c>
      <c r="O269" t="s">
        <v>1</v>
      </c>
      <c r="P269" t="s">
        <v>1</v>
      </c>
      <c r="Q269" t="s">
        <v>1</v>
      </c>
    </row>
    <row r="270" spans="1:18" x14ac:dyDescent="0.25">
      <c r="A270">
        <v>4</v>
      </c>
      <c r="B270" t="s">
        <v>527</v>
      </c>
      <c r="C270" t="s">
        <v>365</v>
      </c>
      <c r="D270" s="114">
        <v>13</v>
      </c>
      <c r="E270">
        <v>672</v>
      </c>
      <c r="F270" t="s">
        <v>1</v>
      </c>
      <c r="G270" t="s">
        <v>1</v>
      </c>
      <c r="H270" t="s">
        <v>1</v>
      </c>
      <c r="I270" t="s">
        <v>1</v>
      </c>
      <c r="J270" t="s">
        <v>1</v>
      </c>
      <c r="K270" t="s">
        <v>1</v>
      </c>
      <c r="L270" t="s">
        <v>1</v>
      </c>
      <c r="M270" t="s">
        <v>1</v>
      </c>
      <c r="N270" t="s">
        <v>1</v>
      </c>
      <c r="O270" t="s">
        <v>1</v>
      </c>
      <c r="P270" t="s">
        <v>1</v>
      </c>
      <c r="Q270" t="s">
        <v>1</v>
      </c>
    </row>
    <row r="271" spans="1:18" x14ac:dyDescent="0.25">
      <c r="A271">
        <v>5</v>
      </c>
      <c r="B271" t="s">
        <v>528</v>
      </c>
      <c r="C271" t="s">
        <v>365</v>
      </c>
      <c r="D271" s="114">
        <v>14</v>
      </c>
      <c r="E271">
        <v>881</v>
      </c>
      <c r="F271" s="103">
        <v>49090</v>
      </c>
      <c r="G271">
        <v>5.5720000000000001</v>
      </c>
      <c r="H271" t="s">
        <v>1</v>
      </c>
      <c r="I271" t="s">
        <v>1</v>
      </c>
      <c r="J271" t="s">
        <v>1</v>
      </c>
      <c r="K271" t="s">
        <v>1</v>
      </c>
      <c r="L271" t="s">
        <v>1</v>
      </c>
      <c r="M271" t="s">
        <v>1</v>
      </c>
      <c r="N271" t="s">
        <v>1</v>
      </c>
      <c r="O271">
        <v>1</v>
      </c>
      <c r="P271" t="s">
        <v>1</v>
      </c>
      <c r="Q271">
        <v>1</v>
      </c>
    </row>
    <row r="272" spans="1:18" x14ac:dyDescent="0.25">
      <c r="A272">
        <v>6</v>
      </c>
      <c r="B272" t="s">
        <v>529</v>
      </c>
      <c r="C272" t="s">
        <v>365</v>
      </c>
      <c r="D272" s="114">
        <v>15</v>
      </c>
      <c r="E272" s="103">
        <v>1028</v>
      </c>
      <c r="F272" t="s">
        <v>1</v>
      </c>
      <c r="G272" t="s">
        <v>1</v>
      </c>
      <c r="H272" t="s">
        <v>1</v>
      </c>
      <c r="I272" t="s">
        <v>1</v>
      </c>
      <c r="J272" t="s">
        <v>1</v>
      </c>
      <c r="K272" t="s">
        <v>1</v>
      </c>
      <c r="L272" t="s">
        <v>1</v>
      </c>
      <c r="M272" t="s">
        <v>1</v>
      </c>
      <c r="N272" t="s">
        <v>1</v>
      </c>
      <c r="O272" t="s">
        <v>1</v>
      </c>
      <c r="P272" t="s">
        <v>1</v>
      </c>
      <c r="Q272" t="s">
        <v>1</v>
      </c>
    </row>
    <row r="273" spans="1:17" x14ac:dyDescent="0.25">
      <c r="A273">
        <v>7</v>
      </c>
      <c r="B273" t="s">
        <v>530</v>
      </c>
      <c r="C273" t="s">
        <v>365</v>
      </c>
      <c r="D273" s="114">
        <v>16</v>
      </c>
      <c r="E273" s="103">
        <v>1197</v>
      </c>
      <c r="F273" t="s">
        <v>1</v>
      </c>
      <c r="G273" t="s">
        <v>1</v>
      </c>
      <c r="H273" t="s">
        <v>1</v>
      </c>
      <c r="I273" t="s">
        <v>1</v>
      </c>
      <c r="J273" t="s">
        <v>1</v>
      </c>
      <c r="K273" t="s">
        <v>1</v>
      </c>
      <c r="L273" t="s">
        <v>1</v>
      </c>
      <c r="M273" t="s">
        <v>1</v>
      </c>
      <c r="N273" t="s">
        <v>1</v>
      </c>
      <c r="O273" t="s">
        <v>1</v>
      </c>
      <c r="P273" t="s">
        <v>1</v>
      </c>
      <c r="Q273" t="s">
        <v>1</v>
      </c>
    </row>
    <row r="274" spans="1:17" x14ac:dyDescent="0.25">
      <c r="A274">
        <v>8</v>
      </c>
      <c r="B274" t="s">
        <v>531</v>
      </c>
      <c r="C274" t="s">
        <v>365</v>
      </c>
      <c r="D274" s="114">
        <v>17</v>
      </c>
      <c r="E274" s="103">
        <v>1101</v>
      </c>
      <c r="F274" t="s">
        <v>1</v>
      </c>
      <c r="G274" t="s">
        <v>1</v>
      </c>
      <c r="H274" t="s">
        <v>1</v>
      </c>
      <c r="I274" t="s">
        <v>1</v>
      </c>
      <c r="J274" t="s">
        <v>1</v>
      </c>
      <c r="K274" t="s">
        <v>1</v>
      </c>
      <c r="L274" t="s">
        <v>1</v>
      </c>
      <c r="M274" t="s">
        <v>1</v>
      </c>
      <c r="N274" t="s">
        <v>1</v>
      </c>
      <c r="O274" t="s">
        <v>1</v>
      </c>
      <c r="P274" t="s">
        <v>1</v>
      </c>
      <c r="Q274" t="s">
        <v>1</v>
      </c>
    </row>
    <row r="275" spans="1:17" x14ac:dyDescent="0.25">
      <c r="A275">
        <v>9</v>
      </c>
      <c r="B275" t="s">
        <v>532</v>
      </c>
      <c r="C275" t="s">
        <v>365</v>
      </c>
      <c r="D275" s="114" t="s">
        <v>4</v>
      </c>
      <c r="E275" s="103">
        <v>4879</v>
      </c>
      <c r="F275" s="103">
        <v>49090</v>
      </c>
      <c r="G275">
        <v>1.006</v>
      </c>
      <c r="H275" t="s">
        <v>1</v>
      </c>
      <c r="I275" t="s">
        <v>1</v>
      </c>
      <c r="J275" t="s">
        <v>1</v>
      </c>
      <c r="K275" t="s">
        <v>1</v>
      </c>
      <c r="L275" t="s">
        <v>1</v>
      </c>
      <c r="M275" t="s">
        <v>1</v>
      </c>
      <c r="N275" t="s">
        <v>1</v>
      </c>
      <c r="O275">
        <v>1</v>
      </c>
      <c r="P275" t="s">
        <v>1</v>
      </c>
      <c r="Q275">
        <v>1</v>
      </c>
    </row>
    <row r="276" spans="1:17" x14ac:dyDescent="0.25">
      <c r="A276">
        <v>10</v>
      </c>
      <c r="B276" t="s">
        <v>533</v>
      </c>
      <c r="C276" t="s">
        <v>365</v>
      </c>
      <c r="D276" s="114" t="s">
        <v>5</v>
      </c>
      <c r="E276" t="s">
        <v>1</v>
      </c>
      <c r="F276" t="s">
        <v>1</v>
      </c>
      <c r="G276" t="s">
        <v>1</v>
      </c>
      <c r="H276" t="s">
        <v>1</v>
      </c>
      <c r="I276" t="s">
        <v>1</v>
      </c>
      <c r="J276" t="s">
        <v>1</v>
      </c>
      <c r="K276" t="s">
        <v>1</v>
      </c>
      <c r="L276" t="s">
        <v>1</v>
      </c>
      <c r="M276" t="s">
        <v>1</v>
      </c>
      <c r="N276" t="s">
        <v>1</v>
      </c>
      <c r="O276" t="s">
        <v>1</v>
      </c>
      <c r="P276" t="s">
        <v>1</v>
      </c>
      <c r="Q276" t="s">
        <v>1</v>
      </c>
    </row>
    <row r="277" spans="1:17" x14ac:dyDescent="0.25">
      <c r="A277">
        <v>11</v>
      </c>
      <c r="B277" t="s">
        <v>534</v>
      </c>
      <c r="C277" t="s">
        <v>365</v>
      </c>
      <c r="D277" s="114" t="s">
        <v>0</v>
      </c>
      <c r="E277" t="s">
        <v>1</v>
      </c>
      <c r="F277" t="s">
        <v>1</v>
      </c>
      <c r="G277" t="s">
        <v>1</v>
      </c>
      <c r="H277" t="s">
        <v>1</v>
      </c>
      <c r="I277" t="s">
        <v>1</v>
      </c>
      <c r="J277" t="s">
        <v>1</v>
      </c>
      <c r="K277" t="s">
        <v>1</v>
      </c>
      <c r="L277" t="s">
        <v>1</v>
      </c>
      <c r="M277" t="s">
        <v>1</v>
      </c>
      <c r="N277" t="s">
        <v>1</v>
      </c>
      <c r="O277" t="s">
        <v>1</v>
      </c>
      <c r="P277" t="s">
        <v>1</v>
      </c>
      <c r="Q277" t="s">
        <v>1</v>
      </c>
    </row>
    <row r="278" spans="1:17" x14ac:dyDescent="0.25">
      <c r="A278">
        <v>12</v>
      </c>
      <c r="B278" t="s">
        <v>535</v>
      </c>
      <c r="C278" t="s">
        <v>365</v>
      </c>
      <c r="D278" s="114">
        <v>14</v>
      </c>
      <c r="E278" t="s">
        <v>1</v>
      </c>
      <c r="F278" t="s">
        <v>1</v>
      </c>
      <c r="G278" t="s">
        <v>1</v>
      </c>
      <c r="H278" s="103">
        <v>20000</v>
      </c>
      <c r="I278" t="s">
        <v>1</v>
      </c>
      <c r="J278" t="s">
        <v>1</v>
      </c>
      <c r="K278" t="s">
        <v>1</v>
      </c>
      <c r="L278" t="s">
        <v>1</v>
      </c>
      <c r="M278" s="103">
        <v>29090</v>
      </c>
      <c r="N278" t="s">
        <v>1</v>
      </c>
      <c r="O278" t="s">
        <v>1</v>
      </c>
      <c r="P278" t="s">
        <v>1</v>
      </c>
      <c r="Q278" t="s">
        <v>1</v>
      </c>
    </row>
    <row r="279" spans="1:17" x14ac:dyDescent="0.25">
      <c r="A279">
        <v>13</v>
      </c>
      <c r="B279" t="s">
        <v>536</v>
      </c>
      <c r="C279" t="s">
        <v>365</v>
      </c>
      <c r="D279" s="114" t="s">
        <v>0</v>
      </c>
      <c r="E279" t="s">
        <v>1</v>
      </c>
      <c r="F279" t="s">
        <v>1</v>
      </c>
      <c r="G279" t="s">
        <v>1</v>
      </c>
      <c r="H279" t="s">
        <v>1</v>
      </c>
      <c r="I279" t="s">
        <v>1</v>
      </c>
      <c r="J279" t="s">
        <v>1</v>
      </c>
      <c r="K279" t="s">
        <v>1</v>
      </c>
      <c r="L279" t="s">
        <v>1</v>
      </c>
      <c r="M279" t="s">
        <v>1</v>
      </c>
      <c r="N279" t="s">
        <v>1</v>
      </c>
      <c r="O279" t="s">
        <v>1</v>
      </c>
      <c r="P279" t="s">
        <v>1</v>
      </c>
      <c r="Q279" t="s">
        <v>1</v>
      </c>
    </row>
    <row r="280" spans="1:17" x14ac:dyDescent="0.25">
      <c r="A280">
        <v>14</v>
      </c>
      <c r="B280" t="s">
        <v>537</v>
      </c>
      <c r="C280" t="s">
        <v>365</v>
      </c>
      <c r="D280" s="114" t="s">
        <v>0</v>
      </c>
      <c r="E280" t="s">
        <v>1</v>
      </c>
      <c r="F280" t="s">
        <v>1</v>
      </c>
      <c r="G280" t="s">
        <v>1</v>
      </c>
      <c r="H280" t="s">
        <v>1</v>
      </c>
      <c r="I280" t="s">
        <v>1</v>
      </c>
      <c r="J280" t="s">
        <v>1</v>
      </c>
      <c r="K280" t="s">
        <v>1</v>
      </c>
      <c r="L280" t="s">
        <v>1</v>
      </c>
      <c r="M280" t="s">
        <v>1</v>
      </c>
      <c r="N280" t="s">
        <v>1</v>
      </c>
      <c r="O280" t="s">
        <v>1</v>
      </c>
      <c r="P280" t="s">
        <v>1</v>
      </c>
      <c r="Q280" t="s">
        <v>1</v>
      </c>
    </row>
    <row r="281" spans="1:17" x14ac:dyDescent="0.25">
      <c r="A281">
        <v>15</v>
      </c>
      <c r="B281" t="s">
        <v>538</v>
      </c>
      <c r="C281" t="s">
        <v>365</v>
      </c>
      <c r="D281" s="114" t="s">
        <v>0</v>
      </c>
      <c r="E281" t="s">
        <v>1</v>
      </c>
      <c r="F281" t="s">
        <v>1</v>
      </c>
      <c r="G281" t="s">
        <v>1</v>
      </c>
      <c r="H281" t="s">
        <v>1</v>
      </c>
      <c r="I281" t="s">
        <v>1</v>
      </c>
      <c r="J281" t="s">
        <v>1</v>
      </c>
      <c r="K281" t="s">
        <v>1</v>
      </c>
      <c r="L281" t="s">
        <v>1</v>
      </c>
      <c r="M281" t="s">
        <v>1</v>
      </c>
      <c r="N281" t="s">
        <v>1</v>
      </c>
      <c r="O281" t="s">
        <v>1</v>
      </c>
      <c r="P281" t="s">
        <v>1</v>
      </c>
      <c r="Q281" t="s">
        <v>1</v>
      </c>
    </row>
    <row r="282" spans="1:17" x14ac:dyDescent="0.25">
      <c r="A282">
        <v>16</v>
      </c>
      <c r="B282" t="s">
        <v>539</v>
      </c>
      <c r="C282" t="s">
        <v>365</v>
      </c>
      <c r="D282" s="114" t="s">
        <v>4</v>
      </c>
      <c r="E282" t="s">
        <v>1</v>
      </c>
      <c r="F282" t="s">
        <v>1</v>
      </c>
      <c r="G282" t="s">
        <v>1</v>
      </c>
      <c r="H282" s="103">
        <v>20000</v>
      </c>
      <c r="I282" t="s">
        <v>1</v>
      </c>
      <c r="J282" t="s">
        <v>1</v>
      </c>
      <c r="K282" t="s">
        <v>1</v>
      </c>
      <c r="L282" t="s">
        <v>1</v>
      </c>
      <c r="M282" s="103">
        <v>29090</v>
      </c>
      <c r="N282" t="s">
        <v>1</v>
      </c>
      <c r="O282" t="s">
        <v>1</v>
      </c>
      <c r="P282" t="s">
        <v>1</v>
      </c>
      <c r="Q282" t="s">
        <v>1</v>
      </c>
    </row>
    <row r="283" spans="1:17" x14ac:dyDescent="0.25">
      <c r="A283">
        <v>17</v>
      </c>
      <c r="B283" t="s">
        <v>540</v>
      </c>
      <c r="C283" t="s">
        <v>365</v>
      </c>
      <c r="D283" s="114" t="s">
        <v>5</v>
      </c>
      <c r="E283" t="s">
        <v>1</v>
      </c>
      <c r="F283" t="s">
        <v>1</v>
      </c>
      <c r="G283" t="s">
        <v>1</v>
      </c>
      <c r="H283" t="s">
        <v>1</v>
      </c>
      <c r="I283" t="s">
        <v>1</v>
      </c>
      <c r="J283" t="s">
        <v>1</v>
      </c>
      <c r="K283" t="s">
        <v>1</v>
      </c>
      <c r="L283" t="s">
        <v>1</v>
      </c>
      <c r="M283" t="s">
        <v>1</v>
      </c>
      <c r="N283" t="s">
        <v>1</v>
      </c>
      <c r="O283" t="s">
        <v>1</v>
      </c>
      <c r="P283" t="s">
        <v>1</v>
      </c>
      <c r="Q283" t="s">
        <v>1</v>
      </c>
    </row>
    <row r="284" spans="1:17" x14ac:dyDescent="0.25">
      <c r="A284">
        <v>18</v>
      </c>
      <c r="B284" t="s">
        <v>541</v>
      </c>
      <c r="C284" t="s">
        <v>365</v>
      </c>
      <c r="D284" s="114" t="s">
        <v>0</v>
      </c>
      <c r="E284" t="s">
        <v>1</v>
      </c>
      <c r="F284" t="s">
        <v>1</v>
      </c>
      <c r="G284" t="s">
        <v>1</v>
      </c>
      <c r="H284" t="s">
        <v>1</v>
      </c>
      <c r="I284" t="s">
        <v>1</v>
      </c>
      <c r="J284" t="s">
        <v>1</v>
      </c>
      <c r="K284" t="s">
        <v>1</v>
      </c>
      <c r="L284" t="s">
        <v>1</v>
      </c>
      <c r="M284" t="s">
        <v>1</v>
      </c>
      <c r="N284" t="s">
        <v>1</v>
      </c>
      <c r="O284" t="s">
        <v>1</v>
      </c>
      <c r="P284" t="s">
        <v>1</v>
      </c>
      <c r="Q284" t="s">
        <v>1</v>
      </c>
    </row>
    <row r="285" spans="1:17" x14ac:dyDescent="0.25">
      <c r="A285">
        <v>19</v>
      </c>
      <c r="B285" t="s">
        <v>542</v>
      </c>
      <c r="C285" t="s">
        <v>365</v>
      </c>
      <c r="D285" s="114">
        <v>14</v>
      </c>
      <c r="E285" t="s">
        <v>1</v>
      </c>
      <c r="F285" t="s">
        <v>1</v>
      </c>
      <c r="G285" t="s">
        <v>1</v>
      </c>
      <c r="H285" s="103">
        <v>51340</v>
      </c>
      <c r="I285" t="s">
        <v>1</v>
      </c>
      <c r="J285" t="s">
        <v>1</v>
      </c>
      <c r="K285" t="s">
        <v>1</v>
      </c>
      <c r="L285" t="s">
        <v>1</v>
      </c>
      <c r="M285" s="103">
        <v>126571</v>
      </c>
      <c r="N285" t="s">
        <v>1</v>
      </c>
      <c r="O285" t="s">
        <v>1</v>
      </c>
      <c r="P285" t="s">
        <v>1</v>
      </c>
      <c r="Q285" t="s">
        <v>1</v>
      </c>
    </row>
    <row r="286" spans="1:17" x14ac:dyDescent="0.25">
      <c r="A286">
        <v>20</v>
      </c>
      <c r="B286" t="s">
        <v>543</v>
      </c>
      <c r="C286" t="s">
        <v>365</v>
      </c>
      <c r="D286" s="114" t="s">
        <v>0</v>
      </c>
      <c r="E286" t="s">
        <v>1</v>
      </c>
      <c r="F286" t="s">
        <v>1</v>
      </c>
      <c r="G286" t="s">
        <v>1</v>
      </c>
      <c r="H286" t="s">
        <v>1</v>
      </c>
      <c r="I286" t="s">
        <v>1</v>
      </c>
      <c r="J286" t="s">
        <v>1</v>
      </c>
      <c r="K286" t="s">
        <v>1</v>
      </c>
      <c r="L286" t="s">
        <v>1</v>
      </c>
      <c r="M286" t="s">
        <v>1</v>
      </c>
      <c r="N286" t="s">
        <v>1</v>
      </c>
      <c r="O286" t="s">
        <v>1</v>
      </c>
      <c r="P286" t="s">
        <v>1</v>
      </c>
      <c r="Q286" t="s">
        <v>1</v>
      </c>
    </row>
    <row r="287" spans="1:17" x14ac:dyDescent="0.25">
      <c r="A287">
        <v>21</v>
      </c>
      <c r="B287" t="s">
        <v>544</v>
      </c>
      <c r="C287" t="s">
        <v>365</v>
      </c>
      <c r="D287" s="114" t="s">
        <v>0</v>
      </c>
      <c r="E287" t="s">
        <v>1</v>
      </c>
      <c r="F287" t="s">
        <v>1</v>
      </c>
      <c r="G287" t="s">
        <v>1</v>
      </c>
      <c r="H287" t="s">
        <v>1</v>
      </c>
      <c r="I287" t="s">
        <v>1</v>
      </c>
      <c r="J287" t="s">
        <v>1</v>
      </c>
      <c r="K287" t="s">
        <v>1</v>
      </c>
      <c r="L287" t="s">
        <v>1</v>
      </c>
      <c r="M287" t="s">
        <v>1</v>
      </c>
      <c r="N287" t="s">
        <v>1</v>
      </c>
      <c r="O287" t="s">
        <v>1</v>
      </c>
      <c r="P287" t="s">
        <v>1</v>
      </c>
      <c r="Q287" t="s">
        <v>1</v>
      </c>
    </row>
    <row r="288" spans="1:17" x14ac:dyDescent="0.25">
      <c r="A288">
        <v>22</v>
      </c>
      <c r="B288" t="s">
        <v>545</v>
      </c>
      <c r="C288" t="s">
        <v>365</v>
      </c>
      <c r="D288" s="114" t="s">
        <v>0</v>
      </c>
      <c r="E288" t="s">
        <v>1</v>
      </c>
      <c r="F288" t="s">
        <v>1</v>
      </c>
      <c r="G288" t="s">
        <v>1</v>
      </c>
      <c r="H288" t="s">
        <v>1</v>
      </c>
      <c r="I288" t="s">
        <v>1</v>
      </c>
      <c r="J288" t="s">
        <v>1</v>
      </c>
      <c r="K288" t="s">
        <v>1</v>
      </c>
      <c r="L288" t="s">
        <v>1</v>
      </c>
      <c r="M288" t="s">
        <v>1</v>
      </c>
      <c r="N288" t="s">
        <v>1</v>
      </c>
      <c r="O288" t="s">
        <v>1</v>
      </c>
      <c r="P288" t="s">
        <v>1</v>
      </c>
      <c r="Q288" t="s">
        <v>1</v>
      </c>
    </row>
    <row r="289" spans="1:17" x14ac:dyDescent="0.25">
      <c r="A289">
        <v>23</v>
      </c>
      <c r="B289" t="s">
        <v>546</v>
      </c>
      <c r="C289" t="s">
        <v>365</v>
      </c>
      <c r="D289" s="114" t="s">
        <v>4</v>
      </c>
      <c r="E289" t="s">
        <v>1</v>
      </c>
      <c r="F289" t="s">
        <v>1</v>
      </c>
      <c r="G289" t="s">
        <v>1</v>
      </c>
      <c r="H289" s="103">
        <v>51340</v>
      </c>
      <c r="I289" t="s">
        <v>1</v>
      </c>
      <c r="J289" t="s">
        <v>1</v>
      </c>
      <c r="K289" t="s">
        <v>1</v>
      </c>
      <c r="L289" t="s">
        <v>1</v>
      </c>
      <c r="M289" s="103">
        <v>126571</v>
      </c>
      <c r="N289" t="s">
        <v>1</v>
      </c>
      <c r="O289" t="s">
        <v>1</v>
      </c>
      <c r="P289" t="s">
        <v>1</v>
      </c>
      <c r="Q289" t="s">
        <v>1</v>
      </c>
    </row>
    <row r="290" spans="1:17" x14ac:dyDescent="0.25">
      <c r="A290">
        <v>24</v>
      </c>
      <c r="B290" t="s">
        <v>547</v>
      </c>
      <c r="C290" t="s">
        <v>365</v>
      </c>
      <c r="D290" s="114" t="s">
        <v>5</v>
      </c>
      <c r="E290" t="s">
        <v>1</v>
      </c>
      <c r="F290" t="s">
        <v>1</v>
      </c>
      <c r="G290" t="s">
        <v>1</v>
      </c>
      <c r="H290" t="s">
        <v>1</v>
      </c>
      <c r="I290" t="s">
        <v>1</v>
      </c>
      <c r="J290" t="s">
        <v>1</v>
      </c>
      <c r="K290" t="s">
        <v>1</v>
      </c>
      <c r="L290" t="s">
        <v>1</v>
      </c>
      <c r="M290" t="s">
        <v>1</v>
      </c>
      <c r="N290" t="s">
        <v>1</v>
      </c>
      <c r="O290" t="s">
        <v>1</v>
      </c>
      <c r="P290" t="s">
        <v>1</v>
      </c>
      <c r="Q290" t="s">
        <v>1</v>
      </c>
    </row>
    <row r="291" spans="1:17" x14ac:dyDescent="0.25">
      <c r="A291">
        <v>25</v>
      </c>
      <c r="B291" t="s">
        <v>548</v>
      </c>
      <c r="C291" t="s">
        <v>365</v>
      </c>
      <c r="D291" s="114" t="s">
        <v>0</v>
      </c>
      <c r="E291" t="s">
        <v>1</v>
      </c>
      <c r="F291" t="s">
        <v>1</v>
      </c>
      <c r="G291" t="s">
        <v>1</v>
      </c>
      <c r="H291" t="s">
        <v>1</v>
      </c>
      <c r="I291" s="103">
        <v>177911</v>
      </c>
      <c r="J291" t="s">
        <v>1</v>
      </c>
      <c r="K291" t="s">
        <v>1</v>
      </c>
      <c r="L291" t="s">
        <v>1</v>
      </c>
      <c r="M291" t="s">
        <v>1</v>
      </c>
      <c r="N291" t="s">
        <v>1</v>
      </c>
      <c r="O291" t="s">
        <v>1</v>
      </c>
      <c r="P291" t="s">
        <v>1</v>
      </c>
      <c r="Q291" t="s">
        <v>1</v>
      </c>
    </row>
    <row r="292" spans="1:17" x14ac:dyDescent="0.25">
      <c r="A292">
        <v>26</v>
      </c>
      <c r="B292" t="s">
        <v>549</v>
      </c>
      <c r="C292" t="s">
        <v>365</v>
      </c>
      <c r="D292" s="114" t="s">
        <v>0</v>
      </c>
      <c r="E292" t="s">
        <v>1</v>
      </c>
      <c r="F292" t="s">
        <v>1</v>
      </c>
      <c r="G292" t="s">
        <v>1</v>
      </c>
      <c r="H292" t="s">
        <v>1</v>
      </c>
      <c r="I292" t="s">
        <v>1</v>
      </c>
      <c r="J292" t="s">
        <v>1</v>
      </c>
      <c r="K292" t="s">
        <v>1</v>
      </c>
      <c r="L292" t="s">
        <v>1</v>
      </c>
      <c r="M292" t="s">
        <v>1</v>
      </c>
      <c r="N292" t="s">
        <v>1</v>
      </c>
      <c r="O292" t="s">
        <v>1</v>
      </c>
      <c r="P292" t="s">
        <v>1</v>
      </c>
      <c r="Q292" t="s">
        <v>1</v>
      </c>
    </row>
    <row r="293" spans="1:17" x14ac:dyDescent="0.25">
      <c r="A293">
        <v>27</v>
      </c>
      <c r="B293" t="s">
        <v>550</v>
      </c>
      <c r="C293" t="s">
        <v>365</v>
      </c>
      <c r="D293" s="114" t="s">
        <v>0</v>
      </c>
      <c r="E293" t="s">
        <v>1</v>
      </c>
      <c r="F293" t="s">
        <v>1</v>
      </c>
      <c r="G293" t="s">
        <v>1</v>
      </c>
      <c r="H293" s="103">
        <v>-7303</v>
      </c>
      <c r="I293">
        <v>-601</v>
      </c>
      <c r="J293" t="s">
        <v>1</v>
      </c>
      <c r="K293" t="s">
        <v>1</v>
      </c>
      <c r="L293" t="s">
        <v>1</v>
      </c>
      <c r="M293" t="s">
        <v>1</v>
      </c>
      <c r="N293" t="s">
        <v>1</v>
      </c>
      <c r="O293" t="s">
        <v>1</v>
      </c>
      <c r="P293" t="s">
        <v>1</v>
      </c>
      <c r="Q293" t="s">
        <v>1</v>
      </c>
    </row>
    <row r="294" spans="1:17" x14ac:dyDescent="0.25">
      <c r="A294">
        <v>28</v>
      </c>
      <c r="B294" t="s">
        <v>551</v>
      </c>
      <c r="C294" t="s">
        <v>365</v>
      </c>
      <c r="D294" s="114" t="s">
        <v>0</v>
      </c>
      <c r="E294" t="s">
        <v>1</v>
      </c>
      <c r="F294" t="s">
        <v>1</v>
      </c>
      <c r="G294" t="s">
        <v>1</v>
      </c>
      <c r="H294" t="s">
        <v>1</v>
      </c>
      <c r="I294" s="103">
        <v>177310</v>
      </c>
      <c r="J294" t="s">
        <v>1</v>
      </c>
      <c r="K294" t="s">
        <v>1</v>
      </c>
      <c r="L294" t="s">
        <v>1</v>
      </c>
      <c r="M294" t="s">
        <v>1</v>
      </c>
      <c r="N294" t="s">
        <v>1</v>
      </c>
      <c r="O294" t="s">
        <v>1</v>
      </c>
      <c r="P294" t="s">
        <v>1</v>
      </c>
      <c r="Q294" t="s">
        <v>1</v>
      </c>
    </row>
    <row r="295" spans="1:17" x14ac:dyDescent="0.25">
      <c r="A295">
        <v>29</v>
      </c>
      <c r="B295" t="s">
        <v>552</v>
      </c>
      <c r="C295" t="s">
        <v>365</v>
      </c>
      <c r="D295" s="114" t="s">
        <v>0</v>
      </c>
      <c r="E295" t="s">
        <v>1</v>
      </c>
      <c r="F295" t="s">
        <v>1</v>
      </c>
      <c r="G295" t="s">
        <v>1</v>
      </c>
      <c r="H295" s="103">
        <v>119584</v>
      </c>
      <c r="I295" s="103">
        <v>72746</v>
      </c>
      <c r="J295" s="103">
        <v>3172</v>
      </c>
      <c r="K295" t="s">
        <v>1</v>
      </c>
      <c r="L295" t="s">
        <v>1</v>
      </c>
      <c r="M295" t="s">
        <v>1</v>
      </c>
      <c r="N295" t="s">
        <v>1</v>
      </c>
      <c r="O295" t="s">
        <v>1</v>
      </c>
      <c r="P295" t="s">
        <v>1</v>
      </c>
      <c r="Q295" t="s">
        <v>1</v>
      </c>
    </row>
    <row r="296" spans="1:17" x14ac:dyDescent="0.25">
      <c r="A296">
        <v>30</v>
      </c>
      <c r="B296" t="s">
        <v>553</v>
      </c>
      <c r="C296" t="s">
        <v>365</v>
      </c>
      <c r="D296" s="114" t="s">
        <v>0</v>
      </c>
      <c r="E296" t="s">
        <v>1</v>
      </c>
      <c r="F296" t="s">
        <v>1</v>
      </c>
      <c r="G296" t="s">
        <v>1</v>
      </c>
      <c r="H296">
        <v>0</v>
      </c>
      <c r="I296">
        <v>0.01</v>
      </c>
      <c r="J296">
        <v>0.01</v>
      </c>
      <c r="K296" t="s">
        <v>1</v>
      </c>
      <c r="L296" t="s">
        <v>1</v>
      </c>
      <c r="M296" t="s">
        <v>1</v>
      </c>
      <c r="N296" t="s">
        <v>1</v>
      </c>
      <c r="O296" t="s">
        <v>1</v>
      </c>
      <c r="P296" t="s">
        <v>1</v>
      </c>
      <c r="Q296" t="s">
        <v>1</v>
      </c>
    </row>
    <row r="297" spans="1:17" x14ac:dyDescent="0.25">
      <c r="A297">
        <v>31</v>
      </c>
      <c r="B297" t="s">
        <v>554</v>
      </c>
      <c r="C297" t="s">
        <v>365</v>
      </c>
      <c r="D297" s="114" t="s">
        <v>0</v>
      </c>
      <c r="E297" t="s">
        <v>1</v>
      </c>
      <c r="F297" t="s">
        <v>1</v>
      </c>
      <c r="G297" t="s">
        <v>1</v>
      </c>
      <c r="H297">
        <v>0</v>
      </c>
      <c r="I297">
        <v>3.6339999999999999</v>
      </c>
      <c r="J297">
        <v>0</v>
      </c>
      <c r="K297">
        <v>3.6339999999999999</v>
      </c>
      <c r="L297" t="s">
        <v>1</v>
      </c>
      <c r="M297" t="s">
        <v>1</v>
      </c>
      <c r="N297" t="s">
        <v>1</v>
      </c>
      <c r="O297" t="s">
        <v>1</v>
      </c>
      <c r="P297" t="s">
        <v>1</v>
      </c>
      <c r="Q297" t="s">
        <v>1</v>
      </c>
    </row>
    <row r="298" spans="1:17" x14ac:dyDescent="0.25">
      <c r="A298">
        <v>32</v>
      </c>
      <c r="B298" t="s">
        <v>555</v>
      </c>
      <c r="C298" t="s">
        <v>365</v>
      </c>
      <c r="D298" s="114" t="s">
        <v>0</v>
      </c>
      <c r="E298" t="s">
        <v>1</v>
      </c>
      <c r="F298" t="s">
        <v>1</v>
      </c>
      <c r="G298" t="s">
        <v>1</v>
      </c>
      <c r="H298">
        <v>0</v>
      </c>
      <c r="I298">
        <v>4.375</v>
      </c>
      <c r="J298">
        <v>0</v>
      </c>
      <c r="K298">
        <v>4.375</v>
      </c>
      <c r="L298" t="s">
        <v>1</v>
      </c>
      <c r="M298" t="s">
        <v>1</v>
      </c>
      <c r="N298" t="s">
        <v>1</v>
      </c>
      <c r="O298" t="s">
        <v>1</v>
      </c>
      <c r="P298" t="s">
        <v>1</v>
      </c>
      <c r="Q298" t="s">
        <v>1</v>
      </c>
    </row>
    <row r="299" spans="1:17" x14ac:dyDescent="0.25">
      <c r="A299">
        <v>33</v>
      </c>
      <c r="B299" t="s">
        <v>556</v>
      </c>
      <c r="C299" t="s">
        <v>365</v>
      </c>
      <c r="D299" s="114" t="s">
        <v>0</v>
      </c>
      <c r="E299" t="s">
        <v>1</v>
      </c>
      <c r="F299" t="s">
        <v>1</v>
      </c>
      <c r="G299" t="s">
        <v>1</v>
      </c>
      <c r="H299">
        <v>2.4969999999999999</v>
      </c>
      <c r="I299">
        <v>1.5189999999999999</v>
      </c>
      <c r="J299">
        <v>6.6000000000000003E-2</v>
      </c>
      <c r="K299">
        <v>4.0819999999999999</v>
      </c>
      <c r="L299" t="s">
        <v>1</v>
      </c>
      <c r="M299" t="s">
        <v>1</v>
      </c>
      <c r="N299" t="s">
        <v>1</v>
      </c>
      <c r="O299" t="s">
        <v>1</v>
      </c>
      <c r="P299" t="s">
        <v>1</v>
      </c>
      <c r="Q299" t="s">
        <v>1</v>
      </c>
    </row>
    <row r="300" spans="1:17" x14ac:dyDescent="0.25">
      <c r="A300">
        <v>34</v>
      </c>
      <c r="B300" t="s">
        <v>557</v>
      </c>
      <c r="C300" t="s">
        <v>365</v>
      </c>
      <c r="D300" s="114" t="s">
        <v>0</v>
      </c>
      <c r="E300" t="s">
        <v>1</v>
      </c>
      <c r="F300" t="s">
        <v>1</v>
      </c>
      <c r="G300" t="s">
        <v>1</v>
      </c>
      <c r="H300">
        <v>2.4969999999999999</v>
      </c>
      <c r="I300">
        <v>1.548</v>
      </c>
      <c r="J300">
        <v>6.5000000000000002E-2</v>
      </c>
      <c r="K300">
        <v>4.1100000000000003</v>
      </c>
      <c r="L300" t="s">
        <v>1</v>
      </c>
      <c r="M300" t="s">
        <v>1</v>
      </c>
      <c r="N300" t="s">
        <v>1</v>
      </c>
      <c r="O300" t="s">
        <v>1</v>
      </c>
      <c r="P300" t="s">
        <v>1</v>
      </c>
      <c r="Q300" t="s">
        <v>1</v>
      </c>
    </row>
    <row r="301" spans="1:17" x14ac:dyDescent="0.25">
      <c r="A301">
        <v>35</v>
      </c>
      <c r="B301" t="s">
        <v>558</v>
      </c>
      <c r="C301" t="s">
        <v>365</v>
      </c>
      <c r="D301" s="114" t="s">
        <v>0</v>
      </c>
      <c r="E301" t="s">
        <v>1</v>
      </c>
      <c r="F301" t="s">
        <v>1</v>
      </c>
      <c r="G301" t="s">
        <v>1</v>
      </c>
      <c r="H301">
        <v>2.4510000000000001</v>
      </c>
      <c r="I301">
        <v>1.4910000000000001</v>
      </c>
      <c r="J301">
        <v>6.5000000000000002E-2</v>
      </c>
      <c r="K301">
        <v>4.0069999999999997</v>
      </c>
      <c r="L301" t="s">
        <v>1</v>
      </c>
      <c r="M301" t="s">
        <v>1</v>
      </c>
      <c r="N301" t="s">
        <v>1</v>
      </c>
      <c r="O301" t="s">
        <v>1</v>
      </c>
      <c r="P301" t="s">
        <v>1</v>
      </c>
      <c r="Q301" t="s">
        <v>1</v>
      </c>
    </row>
    <row r="302" spans="1:17" x14ac:dyDescent="0.25">
      <c r="A302">
        <v>36</v>
      </c>
      <c r="B302" t="s">
        <v>559</v>
      </c>
      <c r="C302" t="s">
        <v>365</v>
      </c>
      <c r="D302" s="114" t="s">
        <v>0</v>
      </c>
      <c r="E302" t="s">
        <v>1</v>
      </c>
      <c r="F302" t="s">
        <v>1</v>
      </c>
      <c r="G302" t="s">
        <v>1</v>
      </c>
      <c r="H302">
        <v>2.4969999999999999</v>
      </c>
      <c r="I302">
        <v>1.548</v>
      </c>
      <c r="J302">
        <v>6.5000000000000002E-2</v>
      </c>
      <c r="K302">
        <v>4.1100000000000003</v>
      </c>
      <c r="L302" t="s">
        <v>1</v>
      </c>
      <c r="M302" t="s">
        <v>1</v>
      </c>
      <c r="N302" t="s">
        <v>1</v>
      </c>
      <c r="O302" t="s">
        <v>1</v>
      </c>
      <c r="P302" t="s">
        <v>1</v>
      </c>
      <c r="Q302" t="s">
        <v>1</v>
      </c>
    </row>
    <row r="303" spans="1:17" x14ac:dyDescent="0.25">
      <c r="A303">
        <v>37</v>
      </c>
      <c r="B303" t="s">
        <v>560</v>
      </c>
      <c r="C303" t="s">
        <v>365</v>
      </c>
      <c r="D303" s="114" t="s">
        <v>0</v>
      </c>
      <c r="E303" t="s">
        <v>1</v>
      </c>
      <c r="F303" t="s">
        <v>368</v>
      </c>
      <c r="G303" t="s">
        <v>369</v>
      </c>
      <c r="H303" t="s">
        <v>640</v>
      </c>
      <c r="I303" t="s">
        <v>641</v>
      </c>
      <c r="J303" t="s">
        <v>1</v>
      </c>
      <c r="K303">
        <v>5.7270000000000003</v>
      </c>
      <c r="L303" t="s">
        <v>1</v>
      </c>
      <c r="M303" t="s">
        <v>1</v>
      </c>
      <c r="N303" t="s">
        <v>1</v>
      </c>
      <c r="O303" t="s">
        <v>1</v>
      </c>
      <c r="P303" t="s">
        <v>1</v>
      </c>
      <c r="Q303" t="s">
        <v>1</v>
      </c>
    </row>
    <row r="304" spans="1:17" x14ac:dyDescent="0.25">
      <c r="A304">
        <v>38</v>
      </c>
      <c r="B304" t="s">
        <v>561</v>
      </c>
      <c r="C304" t="s">
        <v>365</v>
      </c>
      <c r="D304" s="114" t="s">
        <v>0</v>
      </c>
      <c r="E304" t="s">
        <v>1</v>
      </c>
      <c r="F304">
        <v>5.52</v>
      </c>
      <c r="G304">
        <v>5.53</v>
      </c>
      <c r="H304">
        <v>5.34</v>
      </c>
      <c r="I304">
        <v>5.73</v>
      </c>
      <c r="J304" t="s">
        <v>1</v>
      </c>
      <c r="K304" t="s">
        <v>1</v>
      </c>
      <c r="L304" t="s">
        <v>1</v>
      </c>
      <c r="M304" t="s">
        <v>1</v>
      </c>
      <c r="N304" t="s">
        <v>1</v>
      </c>
      <c r="O304" t="s">
        <v>1</v>
      </c>
      <c r="P304" t="s">
        <v>1</v>
      </c>
      <c r="Q304" t="s">
        <v>1</v>
      </c>
    </row>
    <row r="305" spans="1:18" x14ac:dyDescent="0.25">
      <c r="A305">
        <v>1</v>
      </c>
      <c r="B305" t="s">
        <v>562</v>
      </c>
      <c r="C305" t="s">
        <v>366</v>
      </c>
      <c r="D305" s="114" t="s">
        <v>0</v>
      </c>
      <c r="E305" t="s">
        <v>1</v>
      </c>
      <c r="F305" t="s">
        <v>1</v>
      </c>
      <c r="G305" t="s">
        <v>1</v>
      </c>
      <c r="H305" t="s">
        <v>1</v>
      </c>
      <c r="I305" t="s">
        <v>1</v>
      </c>
      <c r="J305" t="s">
        <v>1</v>
      </c>
      <c r="K305" t="s">
        <v>1</v>
      </c>
      <c r="L305" t="s">
        <v>1</v>
      </c>
      <c r="M305" t="s">
        <v>1</v>
      </c>
      <c r="N305" t="s">
        <v>1</v>
      </c>
      <c r="O305" t="s">
        <v>1</v>
      </c>
      <c r="P305" t="s">
        <v>1</v>
      </c>
      <c r="Q305" t="s">
        <v>1</v>
      </c>
      <c r="R305" t="s">
        <v>360</v>
      </c>
    </row>
    <row r="306" spans="1:18" x14ac:dyDescent="0.25">
      <c r="A306">
        <v>2</v>
      </c>
      <c r="B306" t="s">
        <v>563</v>
      </c>
      <c r="C306" t="s">
        <v>366</v>
      </c>
      <c r="D306" s="114" t="s">
        <v>0</v>
      </c>
      <c r="E306" t="s">
        <v>2</v>
      </c>
      <c r="F306" t="s">
        <v>1</v>
      </c>
      <c r="G306" t="s">
        <v>1</v>
      </c>
      <c r="H306" t="s">
        <v>1</v>
      </c>
      <c r="I306" t="s">
        <v>1</v>
      </c>
      <c r="J306" t="s">
        <v>1</v>
      </c>
      <c r="K306" t="s">
        <v>1</v>
      </c>
      <c r="L306" t="s">
        <v>1</v>
      </c>
      <c r="M306" t="s">
        <v>1</v>
      </c>
      <c r="N306" t="s">
        <v>1</v>
      </c>
      <c r="O306" t="s">
        <v>1</v>
      </c>
      <c r="P306" t="s">
        <v>1</v>
      </c>
      <c r="Q306" t="s">
        <v>1</v>
      </c>
    </row>
    <row r="307" spans="1:18" x14ac:dyDescent="0.25">
      <c r="A307">
        <v>3</v>
      </c>
      <c r="B307" t="s">
        <v>564</v>
      </c>
      <c r="C307" t="s">
        <v>366</v>
      </c>
      <c r="D307" s="114" t="s">
        <v>0</v>
      </c>
      <c r="E307" t="s">
        <v>3</v>
      </c>
      <c r="F307" t="s">
        <v>1</v>
      </c>
      <c r="G307" t="s">
        <v>1</v>
      </c>
      <c r="H307" t="s">
        <v>1</v>
      </c>
      <c r="I307" t="s">
        <v>1</v>
      </c>
      <c r="J307" t="s">
        <v>1</v>
      </c>
      <c r="K307" t="s">
        <v>1</v>
      </c>
      <c r="L307" t="s">
        <v>1</v>
      </c>
      <c r="M307" t="s">
        <v>1</v>
      </c>
      <c r="N307" t="s">
        <v>1</v>
      </c>
      <c r="O307" t="s">
        <v>1</v>
      </c>
      <c r="P307" t="s">
        <v>1</v>
      </c>
      <c r="Q307" t="s">
        <v>1</v>
      </c>
    </row>
    <row r="308" spans="1:18" x14ac:dyDescent="0.25">
      <c r="A308">
        <v>4</v>
      </c>
      <c r="B308" t="s">
        <v>565</v>
      </c>
      <c r="C308" t="s">
        <v>366</v>
      </c>
      <c r="D308" s="114">
        <v>13</v>
      </c>
      <c r="E308">
        <v>693</v>
      </c>
      <c r="F308" s="103">
        <v>3756</v>
      </c>
      <c r="G308">
        <v>0.54100000000000004</v>
      </c>
      <c r="H308" t="s">
        <v>1</v>
      </c>
      <c r="I308" t="s">
        <v>1</v>
      </c>
      <c r="J308" t="s">
        <v>1</v>
      </c>
      <c r="K308" t="s">
        <v>1</v>
      </c>
      <c r="L308" t="s">
        <v>1</v>
      </c>
      <c r="M308" t="s">
        <v>1</v>
      </c>
      <c r="N308" t="s">
        <v>1</v>
      </c>
      <c r="O308">
        <v>1</v>
      </c>
      <c r="P308" t="s">
        <v>1</v>
      </c>
      <c r="Q308">
        <v>1</v>
      </c>
    </row>
    <row r="309" spans="1:18" x14ac:dyDescent="0.25">
      <c r="A309">
        <v>5</v>
      </c>
      <c r="B309" t="s">
        <v>566</v>
      </c>
      <c r="C309" t="s">
        <v>366</v>
      </c>
      <c r="D309" s="114">
        <v>14</v>
      </c>
      <c r="E309">
        <v>142</v>
      </c>
      <c r="F309" t="s">
        <v>1</v>
      </c>
      <c r="G309" t="s">
        <v>1</v>
      </c>
      <c r="H309" t="s">
        <v>1</v>
      </c>
      <c r="I309" t="s">
        <v>1</v>
      </c>
      <c r="J309" t="s">
        <v>1</v>
      </c>
      <c r="K309" t="s">
        <v>1</v>
      </c>
      <c r="L309" t="s">
        <v>1</v>
      </c>
      <c r="M309" t="s">
        <v>1</v>
      </c>
      <c r="N309" t="s">
        <v>1</v>
      </c>
      <c r="O309" t="s">
        <v>1</v>
      </c>
      <c r="P309" t="s">
        <v>1</v>
      </c>
      <c r="Q309" t="s">
        <v>1</v>
      </c>
    </row>
    <row r="310" spans="1:18" x14ac:dyDescent="0.25">
      <c r="A310">
        <v>6</v>
      </c>
      <c r="B310" t="s">
        <v>567</v>
      </c>
      <c r="C310" t="s">
        <v>366</v>
      </c>
      <c r="D310" s="114">
        <v>15</v>
      </c>
      <c r="E310">
        <v>97</v>
      </c>
      <c r="F310" s="103">
        <v>46820</v>
      </c>
      <c r="G310">
        <v>48.268000000000001</v>
      </c>
      <c r="H310" t="s">
        <v>1</v>
      </c>
      <c r="I310" t="s">
        <v>1</v>
      </c>
      <c r="J310" t="s">
        <v>1</v>
      </c>
      <c r="K310" t="s">
        <v>1</v>
      </c>
      <c r="L310" t="s">
        <v>1</v>
      </c>
      <c r="M310" t="s">
        <v>1</v>
      </c>
      <c r="N310" t="s">
        <v>1</v>
      </c>
      <c r="O310">
        <v>1</v>
      </c>
      <c r="P310" t="s">
        <v>1</v>
      </c>
      <c r="Q310">
        <v>1</v>
      </c>
    </row>
    <row r="311" spans="1:18" x14ac:dyDescent="0.25">
      <c r="A311">
        <v>7</v>
      </c>
      <c r="B311" t="s">
        <v>568</v>
      </c>
      <c r="C311" t="s">
        <v>366</v>
      </c>
      <c r="D311" s="114">
        <v>16</v>
      </c>
      <c r="E311">
        <v>118</v>
      </c>
      <c r="F311" t="s">
        <v>1</v>
      </c>
      <c r="G311" t="s">
        <v>1</v>
      </c>
      <c r="H311" t="s">
        <v>1</v>
      </c>
      <c r="I311" t="s">
        <v>1</v>
      </c>
      <c r="J311" t="s">
        <v>1</v>
      </c>
      <c r="K311" t="s">
        <v>1</v>
      </c>
      <c r="L311" t="s">
        <v>1</v>
      </c>
      <c r="M311" t="s">
        <v>1</v>
      </c>
      <c r="N311" t="s">
        <v>1</v>
      </c>
      <c r="O311" t="s">
        <v>1</v>
      </c>
      <c r="P311" t="s">
        <v>1</v>
      </c>
      <c r="Q311" t="s">
        <v>1</v>
      </c>
    </row>
    <row r="312" spans="1:18" x14ac:dyDescent="0.25">
      <c r="A312">
        <v>8</v>
      </c>
      <c r="B312" t="s">
        <v>569</v>
      </c>
      <c r="C312" t="s">
        <v>366</v>
      </c>
      <c r="D312" s="114">
        <v>17</v>
      </c>
      <c r="E312">
        <v>166</v>
      </c>
      <c r="F312" t="s">
        <v>1</v>
      </c>
      <c r="G312" t="s">
        <v>1</v>
      </c>
      <c r="H312" t="s">
        <v>1</v>
      </c>
      <c r="I312" t="s">
        <v>1</v>
      </c>
      <c r="J312" t="s">
        <v>1</v>
      </c>
      <c r="K312" t="s">
        <v>1</v>
      </c>
      <c r="L312" t="s">
        <v>1</v>
      </c>
      <c r="M312" t="s">
        <v>1</v>
      </c>
      <c r="N312" t="s">
        <v>1</v>
      </c>
      <c r="O312" t="s">
        <v>1</v>
      </c>
      <c r="P312" t="s">
        <v>1</v>
      </c>
      <c r="Q312" t="s">
        <v>1</v>
      </c>
    </row>
    <row r="313" spans="1:18" x14ac:dyDescent="0.25">
      <c r="A313">
        <v>9</v>
      </c>
      <c r="B313" t="s">
        <v>570</v>
      </c>
      <c r="C313" t="s">
        <v>366</v>
      </c>
      <c r="D313" s="114" t="s">
        <v>4</v>
      </c>
      <c r="E313" s="103">
        <v>1216</v>
      </c>
      <c r="F313" s="103">
        <v>50576</v>
      </c>
      <c r="G313">
        <v>4.1589999999999998</v>
      </c>
      <c r="H313" t="s">
        <v>1</v>
      </c>
      <c r="I313" t="s">
        <v>1</v>
      </c>
      <c r="J313" t="s">
        <v>1</v>
      </c>
      <c r="K313" t="s">
        <v>1</v>
      </c>
      <c r="L313" t="s">
        <v>1</v>
      </c>
      <c r="M313" t="s">
        <v>1</v>
      </c>
      <c r="N313" t="s">
        <v>1</v>
      </c>
      <c r="O313">
        <v>2</v>
      </c>
      <c r="P313" t="s">
        <v>1</v>
      </c>
      <c r="Q313">
        <v>2</v>
      </c>
    </row>
    <row r="314" spans="1:18" x14ac:dyDescent="0.25">
      <c r="A314">
        <v>10</v>
      </c>
      <c r="B314" t="s">
        <v>571</v>
      </c>
      <c r="C314" t="s">
        <v>366</v>
      </c>
      <c r="D314" s="114" t="s">
        <v>5</v>
      </c>
      <c r="E314" t="s">
        <v>1</v>
      </c>
      <c r="F314" t="s">
        <v>1</v>
      </c>
      <c r="G314" t="s">
        <v>1</v>
      </c>
      <c r="H314" t="s">
        <v>1</v>
      </c>
      <c r="I314" t="s">
        <v>1</v>
      </c>
      <c r="J314" t="s">
        <v>1</v>
      </c>
      <c r="K314" t="s">
        <v>1</v>
      </c>
      <c r="L314" t="s">
        <v>1</v>
      </c>
      <c r="M314" t="s">
        <v>1</v>
      </c>
      <c r="N314" t="s">
        <v>1</v>
      </c>
      <c r="O314" t="s">
        <v>1</v>
      </c>
      <c r="P314" t="s">
        <v>1</v>
      </c>
      <c r="Q314" t="s">
        <v>1</v>
      </c>
    </row>
    <row r="315" spans="1:18" x14ac:dyDescent="0.25">
      <c r="A315">
        <v>11</v>
      </c>
      <c r="B315" t="s">
        <v>572</v>
      </c>
      <c r="C315" t="s">
        <v>366</v>
      </c>
      <c r="D315" s="114">
        <v>13</v>
      </c>
      <c r="E315" t="s">
        <v>1</v>
      </c>
      <c r="F315" t="s">
        <v>1</v>
      </c>
      <c r="G315" t="s">
        <v>1</v>
      </c>
      <c r="H315">
        <v>34</v>
      </c>
      <c r="I315" t="s">
        <v>1</v>
      </c>
      <c r="J315" t="s">
        <v>1</v>
      </c>
      <c r="K315" t="s">
        <v>1</v>
      </c>
      <c r="L315" t="s">
        <v>1</v>
      </c>
      <c r="M315" s="103">
        <v>3722</v>
      </c>
      <c r="N315" t="s">
        <v>1</v>
      </c>
      <c r="O315" t="s">
        <v>1</v>
      </c>
      <c r="P315" t="s">
        <v>1</v>
      </c>
      <c r="Q315" t="s">
        <v>1</v>
      </c>
    </row>
    <row r="316" spans="1:18" x14ac:dyDescent="0.25">
      <c r="A316">
        <v>12</v>
      </c>
      <c r="B316" t="s">
        <v>573</v>
      </c>
      <c r="C316" t="s">
        <v>366</v>
      </c>
      <c r="D316" s="114" t="s">
        <v>0</v>
      </c>
      <c r="E316" t="s">
        <v>1</v>
      </c>
      <c r="F316" t="s">
        <v>1</v>
      </c>
      <c r="G316" t="s">
        <v>1</v>
      </c>
      <c r="H316" t="s">
        <v>1</v>
      </c>
      <c r="I316" t="s">
        <v>1</v>
      </c>
      <c r="J316" t="s">
        <v>1</v>
      </c>
      <c r="K316" t="s">
        <v>1</v>
      </c>
      <c r="L316" t="s">
        <v>1</v>
      </c>
      <c r="M316" t="s">
        <v>1</v>
      </c>
      <c r="N316" t="s">
        <v>1</v>
      </c>
      <c r="O316" t="s">
        <v>1</v>
      </c>
      <c r="P316" t="s">
        <v>1</v>
      </c>
      <c r="Q316" t="s">
        <v>1</v>
      </c>
    </row>
    <row r="317" spans="1:18" x14ac:dyDescent="0.25">
      <c r="A317">
        <v>13</v>
      </c>
      <c r="B317" t="s">
        <v>574</v>
      </c>
      <c r="C317" t="s">
        <v>366</v>
      </c>
      <c r="D317" s="114">
        <v>15</v>
      </c>
      <c r="E317" t="s">
        <v>1</v>
      </c>
      <c r="F317" t="s">
        <v>1</v>
      </c>
      <c r="G317" t="s">
        <v>1</v>
      </c>
      <c r="H317" s="103">
        <v>27135</v>
      </c>
      <c r="I317" t="s">
        <v>1</v>
      </c>
      <c r="J317" t="s">
        <v>1</v>
      </c>
      <c r="K317" t="s">
        <v>1</v>
      </c>
      <c r="L317" t="s">
        <v>1</v>
      </c>
      <c r="M317" s="103">
        <v>19685</v>
      </c>
      <c r="N317" t="s">
        <v>1</v>
      </c>
      <c r="O317" t="s">
        <v>1</v>
      </c>
      <c r="P317" t="s">
        <v>1</v>
      </c>
      <c r="Q317" t="s">
        <v>1</v>
      </c>
    </row>
    <row r="318" spans="1:18" x14ac:dyDescent="0.25">
      <c r="A318">
        <v>14</v>
      </c>
      <c r="B318" t="s">
        <v>575</v>
      </c>
      <c r="C318" t="s">
        <v>366</v>
      </c>
      <c r="D318" s="114" t="s">
        <v>0</v>
      </c>
      <c r="E318" t="s">
        <v>1</v>
      </c>
      <c r="F318" t="s">
        <v>1</v>
      </c>
      <c r="G318" t="s">
        <v>1</v>
      </c>
      <c r="H318" t="s">
        <v>1</v>
      </c>
      <c r="I318" t="s">
        <v>1</v>
      </c>
      <c r="J318" t="s">
        <v>1</v>
      </c>
      <c r="K318" t="s">
        <v>1</v>
      </c>
      <c r="L318" t="s">
        <v>1</v>
      </c>
      <c r="M318" t="s">
        <v>1</v>
      </c>
      <c r="N318" t="s">
        <v>1</v>
      </c>
      <c r="O318" t="s">
        <v>1</v>
      </c>
      <c r="P318" t="s">
        <v>1</v>
      </c>
      <c r="Q318" t="s">
        <v>1</v>
      </c>
    </row>
    <row r="319" spans="1:18" x14ac:dyDescent="0.25">
      <c r="A319">
        <v>15</v>
      </c>
      <c r="B319" t="s">
        <v>576</v>
      </c>
      <c r="C319" t="s">
        <v>366</v>
      </c>
      <c r="D319" s="114" t="s">
        <v>0</v>
      </c>
      <c r="E319" t="s">
        <v>1</v>
      </c>
      <c r="F319" t="s">
        <v>1</v>
      </c>
      <c r="G319" t="s">
        <v>1</v>
      </c>
      <c r="H319" t="s">
        <v>1</v>
      </c>
      <c r="I319" t="s">
        <v>1</v>
      </c>
      <c r="J319" t="s">
        <v>1</v>
      </c>
      <c r="K319" t="s">
        <v>1</v>
      </c>
      <c r="L319" t="s">
        <v>1</v>
      </c>
      <c r="M319" t="s">
        <v>1</v>
      </c>
      <c r="N319" t="s">
        <v>1</v>
      </c>
      <c r="O319" t="s">
        <v>1</v>
      </c>
      <c r="P319" t="s">
        <v>1</v>
      </c>
      <c r="Q319" t="s">
        <v>1</v>
      </c>
    </row>
    <row r="320" spans="1:18" x14ac:dyDescent="0.25">
      <c r="A320">
        <v>16</v>
      </c>
      <c r="B320" t="s">
        <v>577</v>
      </c>
      <c r="C320" t="s">
        <v>366</v>
      </c>
      <c r="D320" s="114" t="s">
        <v>4</v>
      </c>
      <c r="E320" t="s">
        <v>1</v>
      </c>
      <c r="F320" t="s">
        <v>1</v>
      </c>
      <c r="G320" t="s">
        <v>1</v>
      </c>
      <c r="H320" s="103">
        <v>27169</v>
      </c>
      <c r="I320" t="s">
        <v>1</v>
      </c>
      <c r="J320" t="s">
        <v>1</v>
      </c>
      <c r="K320" t="s">
        <v>1</v>
      </c>
      <c r="L320" t="s">
        <v>1</v>
      </c>
      <c r="M320" s="103">
        <v>23407</v>
      </c>
      <c r="N320" t="s">
        <v>1</v>
      </c>
      <c r="O320" t="s">
        <v>1</v>
      </c>
      <c r="P320" t="s">
        <v>1</v>
      </c>
      <c r="Q320" t="s">
        <v>1</v>
      </c>
    </row>
    <row r="321" spans="1:17" x14ac:dyDescent="0.25">
      <c r="A321">
        <v>17</v>
      </c>
      <c r="B321" t="s">
        <v>578</v>
      </c>
      <c r="C321" t="s">
        <v>366</v>
      </c>
      <c r="D321" s="114" t="s">
        <v>5</v>
      </c>
      <c r="E321" t="s">
        <v>1</v>
      </c>
      <c r="F321" t="s">
        <v>1</v>
      </c>
      <c r="G321" t="s">
        <v>1</v>
      </c>
      <c r="H321" t="s">
        <v>1</v>
      </c>
      <c r="I321" t="s">
        <v>1</v>
      </c>
      <c r="J321" t="s">
        <v>1</v>
      </c>
      <c r="K321" t="s">
        <v>1</v>
      </c>
      <c r="L321" t="s">
        <v>1</v>
      </c>
      <c r="M321" t="s">
        <v>1</v>
      </c>
      <c r="N321" t="s">
        <v>1</v>
      </c>
      <c r="O321" t="s">
        <v>1</v>
      </c>
      <c r="P321" t="s">
        <v>1</v>
      </c>
      <c r="Q321" t="s">
        <v>1</v>
      </c>
    </row>
    <row r="322" spans="1:17" x14ac:dyDescent="0.25">
      <c r="A322">
        <v>18</v>
      </c>
      <c r="B322" t="s">
        <v>579</v>
      </c>
      <c r="C322" t="s">
        <v>366</v>
      </c>
      <c r="D322" s="114">
        <v>13</v>
      </c>
      <c r="E322" t="s">
        <v>1</v>
      </c>
      <c r="F322" t="s">
        <v>1</v>
      </c>
      <c r="G322" t="s">
        <v>1</v>
      </c>
      <c r="H322">
        <v>87</v>
      </c>
      <c r="I322" t="s">
        <v>1</v>
      </c>
      <c r="J322" t="s">
        <v>1</v>
      </c>
      <c r="K322" t="s">
        <v>1</v>
      </c>
      <c r="L322" t="s">
        <v>1</v>
      </c>
      <c r="M322" s="103">
        <v>16194</v>
      </c>
      <c r="N322" t="s">
        <v>1</v>
      </c>
      <c r="O322" t="s">
        <v>1</v>
      </c>
      <c r="P322" t="s">
        <v>1</v>
      </c>
      <c r="Q322" t="s">
        <v>1</v>
      </c>
    </row>
    <row r="323" spans="1:17" x14ac:dyDescent="0.25">
      <c r="A323">
        <v>19</v>
      </c>
      <c r="B323" t="s">
        <v>580</v>
      </c>
      <c r="C323" t="s">
        <v>366</v>
      </c>
      <c r="D323" s="114" t="s">
        <v>0</v>
      </c>
      <c r="E323" t="s">
        <v>1</v>
      </c>
      <c r="F323" t="s">
        <v>1</v>
      </c>
      <c r="G323" t="s">
        <v>1</v>
      </c>
      <c r="H323" t="s">
        <v>1</v>
      </c>
      <c r="I323" t="s">
        <v>1</v>
      </c>
      <c r="J323" t="s">
        <v>1</v>
      </c>
      <c r="K323" t="s">
        <v>1</v>
      </c>
      <c r="L323" t="s">
        <v>1</v>
      </c>
      <c r="M323" t="s">
        <v>1</v>
      </c>
      <c r="N323" t="s">
        <v>1</v>
      </c>
      <c r="O323" t="s">
        <v>1</v>
      </c>
      <c r="P323" t="s">
        <v>1</v>
      </c>
      <c r="Q323" t="s">
        <v>1</v>
      </c>
    </row>
    <row r="324" spans="1:17" x14ac:dyDescent="0.25">
      <c r="A324">
        <v>20</v>
      </c>
      <c r="B324" t="s">
        <v>581</v>
      </c>
      <c r="C324" t="s">
        <v>366</v>
      </c>
      <c r="D324" s="114">
        <v>15</v>
      </c>
      <c r="E324" t="s">
        <v>1</v>
      </c>
      <c r="F324" t="s">
        <v>1</v>
      </c>
      <c r="G324" t="s">
        <v>1</v>
      </c>
      <c r="H324" s="103">
        <v>69628</v>
      </c>
      <c r="I324" t="s">
        <v>1</v>
      </c>
      <c r="J324" t="s">
        <v>1</v>
      </c>
      <c r="K324" t="s">
        <v>1</v>
      </c>
      <c r="L324" t="s">
        <v>1</v>
      </c>
      <c r="M324" s="103">
        <v>85710</v>
      </c>
      <c r="N324" t="s">
        <v>1</v>
      </c>
      <c r="O324" t="s">
        <v>1</v>
      </c>
      <c r="P324" t="s">
        <v>1</v>
      </c>
      <c r="Q324" t="s">
        <v>1</v>
      </c>
    </row>
    <row r="325" spans="1:17" x14ac:dyDescent="0.25">
      <c r="A325">
        <v>21</v>
      </c>
      <c r="B325" t="s">
        <v>582</v>
      </c>
      <c r="C325" t="s">
        <v>366</v>
      </c>
      <c r="D325" s="114" t="s">
        <v>0</v>
      </c>
      <c r="E325" t="s">
        <v>1</v>
      </c>
      <c r="F325" t="s">
        <v>1</v>
      </c>
      <c r="G325" t="s">
        <v>1</v>
      </c>
      <c r="H325" t="s">
        <v>1</v>
      </c>
      <c r="I325" t="s">
        <v>1</v>
      </c>
      <c r="J325" t="s">
        <v>1</v>
      </c>
      <c r="K325" t="s">
        <v>1</v>
      </c>
      <c r="L325" t="s">
        <v>1</v>
      </c>
      <c r="M325" t="s">
        <v>1</v>
      </c>
      <c r="N325" t="s">
        <v>1</v>
      </c>
      <c r="O325" t="s">
        <v>1</v>
      </c>
      <c r="P325" t="s">
        <v>1</v>
      </c>
      <c r="Q325" t="s">
        <v>1</v>
      </c>
    </row>
    <row r="326" spans="1:17" x14ac:dyDescent="0.25">
      <c r="A326">
        <v>22</v>
      </c>
      <c r="B326" t="s">
        <v>583</v>
      </c>
      <c r="C326" t="s">
        <v>366</v>
      </c>
      <c r="D326" s="114" t="s">
        <v>0</v>
      </c>
      <c r="E326" t="s">
        <v>1</v>
      </c>
      <c r="F326" t="s">
        <v>1</v>
      </c>
      <c r="G326" t="s">
        <v>1</v>
      </c>
      <c r="H326" t="s">
        <v>1</v>
      </c>
      <c r="I326" t="s">
        <v>1</v>
      </c>
      <c r="J326" t="s">
        <v>1</v>
      </c>
      <c r="K326" t="s">
        <v>1</v>
      </c>
      <c r="L326" t="s">
        <v>1</v>
      </c>
      <c r="M326" t="s">
        <v>1</v>
      </c>
      <c r="N326" t="s">
        <v>1</v>
      </c>
      <c r="O326" t="s">
        <v>1</v>
      </c>
      <c r="P326" t="s">
        <v>1</v>
      </c>
      <c r="Q326" t="s">
        <v>1</v>
      </c>
    </row>
    <row r="327" spans="1:17" x14ac:dyDescent="0.25">
      <c r="A327">
        <v>23</v>
      </c>
      <c r="B327" t="s">
        <v>584</v>
      </c>
      <c r="C327" t="s">
        <v>366</v>
      </c>
      <c r="D327" s="114" t="s">
        <v>4</v>
      </c>
      <c r="E327" t="s">
        <v>1</v>
      </c>
      <c r="F327" t="s">
        <v>1</v>
      </c>
      <c r="G327" t="s">
        <v>1</v>
      </c>
      <c r="H327" s="103">
        <v>69715</v>
      </c>
      <c r="I327" t="s">
        <v>1</v>
      </c>
      <c r="J327" t="s">
        <v>1</v>
      </c>
      <c r="K327" t="s">
        <v>1</v>
      </c>
      <c r="L327" t="s">
        <v>1</v>
      </c>
      <c r="M327" s="103">
        <v>101904</v>
      </c>
      <c r="N327" t="s">
        <v>1</v>
      </c>
      <c r="O327" t="s">
        <v>1</v>
      </c>
      <c r="P327" t="s">
        <v>1</v>
      </c>
      <c r="Q327" t="s">
        <v>1</v>
      </c>
    </row>
    <row r="328" spans="1:17" x14ac:dyDescent="0.25">
      <c r="A328">
        <v>24</v>
      </c>
      <c r="B328" t="s">
        <v>585</v>
      </c>
      <c r="C328" t="s">
        <v>366</v>
      </c>
      <c r="D328" s="114" t="s">
        <v>5</v>
      </c>
      <c r="E328" t="s">
        <v>1</v>
      </c>
      <c r="F328" t="s">
        <v>1</v>
      </c>
      <c r="G328" t="s">
        <v>1</v>
      </c>
      <c r="H328" t="s">
        <v>1</v>
      </c>
      <c r="I328" t="s">
        <v>1</v>
      </c>
      <c r="J328" t="s">
        <v>1</v>
      </c>
      <c r="K328" t="s">
        <v>1</v>
      </c>
      <c r="L328" t="s">
        <v>1</v>
      </c>
      <c r="M328" t="s">
        <v>1</v>
      </c>
      <c r="N328" t="s">
        <v>1</v>
      </c>
      <c r="O328" t="s">
        <v>1</v>
      </c>
      <c r="P328" t="s">
        <v>1</v>
      </c>
      <c r="Q328" t="s">
        <v>1</v>
      </c>
    </row>
    <row r="329" spans="1:17" x14ac:dyDescent="0.25">
      <c r="A329">
        <v>25</v>
      </c>
      <c r="B329" t="s">
        <v>586</v>
      </c>
      <c r="C329" t="s">
        <v>366</v>
      </c>
      <c r="D329" s="114" t="s">
        <v>0</v>
      </c>
      <c r="E329" t="s">
        <v>1</v>
      </c>
      <c r="F329" t="s">
        <v>1</v>
      </c>
      <c r="G329" t="s">
        <v>1</v>
      </c>
      <c r="H329" t="s">
        <v>1</v>
      </c>
      <c r="I329" s="103">
        <v>171619</v>
      </c>
      <c r="J329" t="s">
        <v>1</v>
      </c>
      <c r="K329" t="s">
        <v>1</v>
      </c>
      <c r="L329" t="s">
        <v>1</v>
      </c>
      <c r="M329" t="s">
        <v>1</v>
      </c>
      <c r="N329" t="s">
        <v>1</v>
      </c>
      <c r="O329" t="s">
        <v>1</v>
      </c>
      <c r="P329" t="s">
        <v>1</v>
      </c>
      <c r="Q329" t="s">
        <v>1</v>
      </c>
    </row>
    <row r="330" spans="1:17" x14ac:dyDescent="0.25">
      <c r="A330">
        <v>26</v>
      </c>
      <c r="B330" t="s">
        <v>587</v>
      </c>
      <c r="C330" t="s">
        <v>366</v>
      </c>
      <c r="D330" s="114" t="s">
        <v>0</v>
      </c>
      <c r="E330" t="s">
        <v>1</v>
      </c>
      <c r="F330" t="s">
        <v>1</v>
      </c>
      <c r="G330" t="s">
        <v>1</v>
      </c>
      <c r="H330" t="s">
        <v>1</v>
      </c>
      <c r="I330" t="s">
        <v>1</v>
      </c>
      <c r="J330" t="s">
        <v>1</v>
      </c>
      <c r="K330" t="s">
        <v>1</v>
      </c>
      <c r="L330" t="s">
        <v>1</v>
      </c>
      <c r="M330" t="s">
        <v>1</v>
      </c>
      <c r="N330" t="s">
        <v>1</v>
      </c>
      <c r="O330" t="s">
        <v>1</v>
      </c>
      <c r="P330" t="s">
        <v>1</v>
      </c>
      <c r="Q330" t="s">
        <v>1</v>
      </c>
    </row>
    <row r="331" spans="1:17" x14ac:dyDescent="0.25">
      <c r="A331">
        <v>27</v>
      </c>
      <c r="B331" t="s">
        <v>588</v>
      </c>
      <c r="C331" t="s">
        <v>366</v>
      </c>
      <c r="D331" s="114" t="s">
        <v>0</v>
      </c>
      <c r="E331" t="s">
        <v>1</v>
      </c>
      <c r="F331" t="s">
        <v>1</v>
      </c>
      <c r="G331" t="s">
        <v>1</v>
      </c>
      <c r="H331" s="103">
        <v>-3008</v>
      </c>
      <c r="I331" s="103">
        <v>-1402</v>
      </c>
      <c r="J331" t="s">
        <v>1</v>
      </c>
      <c r="K331" t="s">
        <v>1</v>
      </c>
      <c r="L331" t="s">
        <v>1</v>
      </c>
      <c r="M331" t="s">
        <v>1</v>
      </c>
      <c r="N331" t="s">
        <v>1</v>
      </c>
      <c r="O331" t="s">
        <v>1</v>
      </c>
      <c r="P331" t="s">
        <v>1</v>
      </c>
      <c r="Q331" t="s">
        <v>1</v>
      </c>
    </row>
    <row r="332" spans="1:17" x14ac:dyDescent="0.25">
      <c r="A332">
        <v>28</v>
      </c>
      <c r="B332" t="s">
        <v>589</v>
      </c>
      <c r="C332" t="s">
        <v>366</v>
      </c>
      <c r="D332" s="114" t="s">
        <v>0</v>
      </c>
      <c r="E332" t="s">
        <v>1</v>
      </c>
      <c r="F332" t="s">
        <v>1</v>
      </c>
      <c r="G332" t="s">
        <v>1</v>
      </c>
      <c r="H332" t="s">
        <v>1</v>
      </c>
      <c r="I332" s="103">
        <v>170217</v>
      </c>
      <c r="J332" t="s">
        <v>1</v>
      </c>
      <c r="K332" t="s">
        <v>1</v>
      </c>
      <c r="L332" t="s">
        <v>1</v>
      </c>
      <c r="M332" t="s">
        <v>1</v>
      </c>
      <c r="N332" t="s">
        <v>1</v>
      </c>
      <c r="O332" t="s">
        <v>1</v>
      </c>
      <c r="P332" t="s">
        <v>1</v>
      </c>
      <c r="Q332" t="s">
        <v>1</v>
      </c>
    </row>
    <row r="333" spans="1:17" x14ac:dyDescent="0.25">
      <c r="A333">
        <v>29</v>
      </c>
      <c r="B333" t="s">
        <v>590</v>
      </c>
      <c r="C333" t="s">
        <v>366</v>
      </c>
      <c r="D333" s="114" t="s">
        <v>0</v>
      </c>
      <c r="E333" t="s">
        <v>1</v>
      </c>
      <c r="F333" t="s">
        <v>1</v>
      </c>
      <c r="G333" t="s">
        <v>1</v>
      </c>
      <c r="H333" s="103">
        <v>11904</v>
      </c>
      <c r="I333" s="103">
        <v>7333</v>
      </c>
      <c r="J333">
        <v>291</v>
      </c>
      <c r="K333" t="s">
        <v>1</v>
      </c>
      <c r="L333" t="s">
        <v>1</v>
      </c>
      <c r="M333" t="s">
        <v>1</v>
      </c>
      <c r="N333" t="s">
        <v>1</v>
      </c>
      <c r="O333" t="s">
        <v>1</v>
      </c>
      <c r="P333" t="s">
        <v>1</v>
      </c>
      <c r="Q333" t="s">
        <v>1</v>
      </c>
    </row>
    <row r="334" spans="1:17" x14ac:dyDescent="0.25">
      <c r="A334">
        <v>30</v>
      </c>
      <c r="B334" t="s">
        <v>591</v>
      </c>
      <c r="C334" t="s">
        <v>366</v>
      </c>
      <c r="D334" s="114" t="s">
        <v>0</v>
      </c>
      <c r="E334" t="s">
        <v>1</v>
      </c>
      <c r="F334" t="s">
        <v>1</v>
      </c>
      <c r="G334" t="s">
        <v>1</v>
      </c>
      <c r="H334">
        <v>0</v>
      </c>
      <c r="I334">
        <v>0</v>
      </c>
      <c r="J334">
        <v>0</v>
      </c>
      <c r="K334" t="s">
        <v>1</v>
      </c>
      <c r="L334" t="s">
        <v>1</v>
      </c>
      <c r="M334" t="s">
        <v>1</v>
      </c>
      <c r="N334" t="s">
        <v>1</v>
      </c>
      <c r="O334" t="s">
        <v>1</v>
      </c>
      <c r="P334" t="s">
        <v>1</v>
      </c>
      <c r="Q334" t="s">
        <v>1</v>
      </c>
    </row>
    <row r="335" spans="1:17" x14ac:dyDescent="0.25">
      <c r="A335">
        <v>31</v>
      </c>
      <c r="B335" t="s">
        <v>592</v>
      </c>
      <c r="C335" t="s">
        <v>366</v>
      </c>
      <c r="D335" s="114" t="s">
        <v>0</v>
      </c>
      <c r="E335" t="s">
        <v>1</v>
      </c>
      <c r="F335" t="s">
        <v>1</v>
      </c>
      <c r="G335" t="s">
        <v>1</v>
      </c>
      <c r="H335">
        <v>0</v>
      </c>
      <c r="I335">
        <v>13.997999999999999</v>
      </c>
      <c r="J335">
        <v>0</v>
      </c>
      <c r="K335">
        <v>13.997999999999999</v>
      </c>
      <c r="L335" t="s">
        <v>1</v>
      </c>
      <c r="M335" t="s">
        <v>1</v>
      </c>
      <c r="N335" t="s">
        <v>1</v>
      </c>
      <c r="O335" t="s">
        <v>1</v>
      </c>
      <c r="P335" t="s">
        <v>1</v>
      </c>
      <c r="Q335" t="s">
        <v>1</v>
      </c>
    </row>
    <row r="336" spans="1:17" x14ac:dyDescent="0.25">
      <c r="A336">
        <v>32</v>
      </c>
      <c r="B336" t="s">
        <v>593</v>
      </c>
      <c r="C336" t="s">
        <v>366</v>
      </c>
      <c r="D336" s="114" t="s">
        <v>0</v>
      </c>
      <c r="E336" t="s">
        <v>1</v>
      </c>
      <c r="F336" t="s">
        <v>1</v>
      </c>
      <c r="G336" t="s">
        <v>1</v>
      </c>
      <c r="H336">
        <v>0</v>
      </c>
      <c r="I336">
        <v>16.853999999999999</v>
      </c>
      <c r="J336">
        <v>0</v>
      </c>
      <c r="K336">
        <v>16.853999999999999</v>
      </c>
      <c r="L336" t="s">
        <v>1</v>
      </c>
      <c r="M336" t="s">
        <v>1</v>
      </c>
      <c r="N336" t="s">
        <v>1</v>
      </c>
      <c r="O336" t="s">
        <v>1</v>
      </c>
      <c r="P336" t="s">
        <v>1</v>
      </c>
      <c r="Q336" t="s">
        <v>1</v>
      </c>
    </row>
    <row r="337" spans="1:18" x14ac:dyDescent="0.25">
      <c r="A337">
        <v>33</v>
      </c>
      <c r="B337" t="s">
        <v>594</v>
      </c>
      <c r="C337" t="s">
        <v>366</v>
      </c>
      <c r="D337" s="114" t="s">
        <v>0</v>
      </c>
      <c r="E337" t="s">
        <v>1</v>
      </c>
      <c r="F337" t="s">
        <v>1</v>
      </c>
      <c r="G337" t="s">
        <v>1</v>
      </c>
      <c r="H337">
        <v>0.997</v>
      </c>
      <c r="I337">
        <v>0.61399999999999999</v>
      </c>
      <c r="J337">
        <v>2.5000000000000001E-2</v>
      </c>
      <c r="K337">
        <v>1.6359999999999999</v>
      </c>
      <c r="L337" t="s">
        <v>1</v>
      </c>
      <c r="M337" t="s">
        <v>1</v>
      </c>
      <c r="N337" t="s">
        <v>1</v>
      </c>
      <c r="O337" t="s">
        <v>1</v>
      </c>
      <c r="P337" t="s">
        <v>1</v>
      </c>
      <c r="Q337" t="s">
        <v>1</v>
      </c>
    </row>
    <row r="338" spans="1:18" x14ac:dyDescent="0.25">
      <c r="A338">
        <v>34</v>
      </c>
      <c r="B338" t="s">
        <v>595</v>
      </c>
      <c r="C338" t="s">
        <v>366</v>
      </c>
      <c r="D338" s="114" t="s">
        <v>0</v>
      </c>
      <c r="E338" t="s">
        <v>1</v>
      </c>
      <c r="F338" t="s">
        <v>1</v>
      </c>
      <c r="G338" t="s">
        <v>1</v>
      </c>
      <c r="H338">
        <v>0.997</v>
      </c>
      <c r="I338">
        <v>0.61399999999999999</v>
      </c>
      <c r="J338">
        <v>2.5000000000000001E-2</v>
      </c>
      <c r="K338">
        <v>1.6359999999999999</v>
      </c>
      <c r="L338" t="s">
        <v>1</v>
      </c>
      <c r="M338" t="s">
        <v>1</v>
      </c>
      <c r="N338" t="s">
        <v>1</v>
      </c>
      <c r="O338" t="s">
        <v>1</v>
      </c>
      <c r="P338" t="s">
        <v>1</v>
      </c>
      <c r="Q338" t="s">
        <v>1</v>
      </c>
    </row>
    <row r="339" spans="1:18" x14ac:dyDescent="0.25">
      <c r="A339">
        <v>35</v>
      </c>
      <c r="B339" t="s">
        <v>596</v>
      </c>
      <c r="C339" t="s">
        <v>366</v>
      </c>
      <c r="D339" s="114" t="s">
        <v>0</v>
      </c>
      <c r="E339" t="s">
        <v>1</v>
      </c>
      <c r="F339" t="s">
        <v>1</v>
      </c>
      <c r="G339" t="s">
        <v>1</v>
      </c>
      <c r="H339">
        <v>0.97899999999999998</v>
      </c>
      <c r="I339">
        <v>0.60299999999999998</v>
      </c>
      <c r="J339">
        <v>2.4E-2</v>
      </c>
      <c r="K339">
        <v>1.6060000000000001</v>
      </c>
      <c r="L339" t="s">
        <v>1</v>
      </c>
      <c r="M339" t="s">
        <v>1</v>
      </c>
      <c r="N339" t="s">
        <v>1</v>
      </c>
      <c r="O339" t="s">
        <v>1</v>
      </c>
      <c r="P339" t="s">
        <v>1</v>
      </c>
      <c r="Q339" t="s">
        <v>1</v>
      </c>
    </row>
    <row r="340" spans="1:18" x14ac:dyDescent="0.25">
      <c r="A340">
        <v>36</v>
      </c>
      <c r="B340" t="s">
        <v>597</v>
      </c>
      <c r="C340" t="s">
        <v>366</v>
      </c>
      <c r="D340" s="114" t="s">
        <v>0</v>
      </c>
      <c r="E340" t="s">
        <v>1</v>
      </c>
      <c r="F340" t="s">
        <v>1</v>
      </c>
      <c r="G340" t="s">
        <v>1</v>
      </c>
      <c r="H340">
        <v>0.997</v>
      </c>
      <c r="I340">
        <v>0.61399999999999999</v>
      </c>
      <c r="J340">
        <v>2.5000000000000001E-2</v>
      </c>
      <c r="K340">
        <v>1.6359999999999999</v>
      </c>
      <c r="L340" t="s">
        <v>1</v>
      </c>
      <c r="M340" t="s">
        <v>1</v>
      </c>
      <c r="N340" t="s">
        <v>1</v>
      </c>
      <c r="O340" t="s">
        <v>1</v>
      </c>
      <c r="P340" t="s">
        <v>1</v>
      </c>
      <c r="Q340" t="s">
        <v>1</v>
      </c>
    </row>
    <row r="341" spans="1:18" x14ac:dyDescent="0.25">
      <c r="A341">
        <v>37</v>
      </c>
      <c r="B341" t="s">
        <v>598</v>
      </c>
      <c r="C341" t="s">
        <v>366</v>
      </c>
      <c r="D341" s="114" t="s">
        <v>0</v>
      </c>
      <c r="E341" t="s">
        <v>1</v>
      </c>
      <c r="F341" t="s">
        <v>368</v>
      </c>
      <c r="G341" t="s">
        <v>369</v>
      </c>
      <c r="H341" t="s">
        <v>640</v>
      </c>
      <c r="I341" t="s">
        <v>641</v>
      </c>
      <c r="J341" t="s">
        <v>1</v>
      </c>
      <c r="K341">
        <v>2.2789999999999999</v>
      </c>
      <c r="L341" t="s">
        <v>1</v>
      </c>
      <c r="M341" t="s">
        <v>1</v>
      </c>
      <c r="N341" t="s">
        <v>1</v>
      </c>
      <c r="O341" t="s">
        <v>1</v>
      </c>
      <c r="P341" t="s">
        <v>1</v>
      </c>
      <c r="Q341" t="s">
        <v>1</v>
      </c>
    </row>
    <row r="342" spans="1:18" x14ac:dyDescent="0.25">
      <c r="A342">
        <v>38</v>
      </c>
      <c r="B342" t="s">
        <v>599</v>
      </c>
      <c r="C342" t="s">
        <v>366</v>
      </c>
      <c r="D342" s="114" t="s">
        <v>0</v>
      </c>
      <c r="E342" t="s">
        <v>1</v>
      </c>
      <c r="F342">
        <v>2.21</v>
      </c>
      <c r="G342">
        <v>2.21</v>
      </c>
      <c r="H342">
        <v>2.14</v>
      </c>
      <c r="I342">
        <v>2.2799999999999998</v>
      </c>
      <c r="J342" t="s">
        <v>1</v>
      </c>
      <c r="K342" t="s">
        <v>1</v>
      </c>
      <c r="L342" t="s">
        <v>1</v>
      </c>
      <c r="M342" t="s">
        <v>1</v>
      </c>
      <c r="N342" t="s">
        <v>1</v>
      </c>
      <c r="O342" t="s">
        <v>1</v>
      </c>
      <c r="P342" t="s">
        <v>1</v>
      </c>
      <c r="Q342" t="s">
        <v>1</v>
      </c>
    </row>
    <row r="343" spans="1:18" x14ac:dyDescent="0.25">
      <c r="A343">
        <v>1</v>
      </c>
      <c r="B343" t="s">
        <v>600</v>
      </c>
      <c r="C343" t="s">
        <v>367</v>
      </c>
      <c r="D343" s="114" t="s">
        <v>0</v>
      </c>
      <c r="E343" t="s">
        <v>1</v>
      </c>
      <c r="F343" t="s">
        <v>1</v>
      </c>
      <c r="G343" t="s">
        <v>1</v>
      </c>
      <c r="H343" t="s">
        <v>1</v>
      </c>
      <c r="I343" t="s">
        <v>1</v>
      </c>
      <c r="J343" t="s">
        <v>1</v>
      </c>
      <c r="K343" t="s">
        <v>1</v>
      </c>
      <c r="L343" t="s">
        <v>1</v>
      </c>
      <c r="M343" t="s">
        <v>1</v>
      </c>
      <c r="N343" t="s">
        <v>1</v>
      </c>
      <c r="O343" t="s">
        <v>1</v>
      </c>
      <c r="P343" t="s">
        <v>1</v>
      </c>
      <c r="Q343" t="s">
        <v>1</v>
      </c>
      <c r="R343" t="s">
        <v>361</v>
      </c>
    </row>
    <row r="344" spans="1:18" x14ac:dyDescent="0.25">
      <c r="A344">
        <v>2</v>
      </c>
      <c r="B344" t="s">
        <v>601</v>
      </c>
      <c r="C344" t="s">
        <v>367</v>
      </c>
      <c r="D344" s="114" t="s">
        <v>0</v>
      </c>
      <c r="E344" t="s">
        <v>2</v>
      </c>
      <c r="F344" t="s">
        <v>1</v>
      </c>
      <c r="G344" t="s">
        <v>1</v>
      </c>
      <c r="H344" t="s">
        <v>1</v>
      </c>
      <c r="I344" t="s">
        <v>1</v>
      </c>
      <c r="J344" t="s">
        <v>1</v>
      </c>
      <c r="K344" t="s">
        <v>1</v>
      </c>
      <c r="L344" t="s">
        <v>1</v>
      </c>
      <c r="M344" t="s">
        <v>1</v>
      </c>
      <c r="N344" t="s">
        <v>1</v>
      </c>
      <c r="O344" t="s">
        <v>1</v>
      </c>
      <c r="P344" t="s">
        <v>1</v>
      </c>
      <c r="Q344" t="s">
        <v>1</v>
      </c>
    </row>
    <row r="345" spans="1:18" x14ac:dyDescent="0.25">
      <c r="A345">
        <v>3</v>
      </c>
      <c r="B345" t="s">
        <v>602</v>
      </c>
      <c r="C345" t="s">
        <v>367</v>
      </c>
      <c r="D345" s="114" t="s">
        <v>0</v>
      </c>
      <c r="E345" t="s">
        <v>3</v>
      </c>
      <c r="F345" t="s">
        <v>1</v>
      </c>
      <c r="G345" t="s">
        <v>1</v>
      </c>
      <c r="H345" t="s">
        <v>1</v>
      </c>
      <c r="I345" t="s">
        <v>1</v>
      </c>
      <c r="J345" t="s">
        <v>1</v>
      </c>
      <c r="K345" t="s">
        <v>1</v>
      </c>
      <c r="L345" t="s">
        <v>1</v>
      </c>
      <c r="M345" t="s">
        <v>1</v>
      </c>
      <c r="N345" t="s">
        <v>1</v>
      </c>
      <c r="O345" t="s">
        <v>1</v>
      </c>
      <c r="P345" t="s">
        <v>1</v>
      </c>
      <c r="Q345" t="s">
        <v>1</v>
      </c>
    </row>
    <row r="346" spans="1:18" x14ac:dyDescent="0.25">
      <c r="A346">
        <v>4</v>
      </c>
      <c r="B346" t="s">
        <v>603</v>
      </c>
      <c r="C346" t="s">
        <v>367</v>
      </c>
      <c r="D346" s="114">
        <v>13</v>
      </c>
      <c r="E346">
        <v>153</v>
      </c>
      <c r="F346" t="s">
        <v>1</v>
      </c>
      <c r="G346" t="s">
        <v>1</v>
      </c>
      <c r="H346" t="s">
        <v>1</v>
      </c>
      <c r="I346" t="s">
        <v>1</v>
      </c>
      <c r="J346" t="s">
        <v>1</v>
      </c>
      <c r="K346" t="s">
        <v>1</v>
      </c>
      <c r="L346" t="s">
        <v>1</v>
      </c>
      <c r="M346" t="s">
        <v>1</v>
      </c>
      <c r="N346" t="s">
        <v>1</v>
      </c>
      <c r="O346" t="s">
        <v>1</v>
      </c>
      <c r="P346" t="s">
        <v>1</v>
      </c>
      <c r="Q346" t="s">
        <v>1</v>
      </c>
    </row>
    <row r="347" spans="1:18" x14ac:dyDescent="0.25">
      <c r="A347">
        <v>5</v>
      </c>
      <c r="B347" t="s">
        <v>604</v>
      </c>
      <c r="C347" t="s">
        <v>367</v>
      </c>
      <c r="D347" s="114">
        <v>14</v>
      </c>
      <c r="E347">
        <v>614</v>
      </c>
      <c r="F347" t="s">
        <v>1</v>
      </c>
      <c r="G347" t="s">
        <v>1</v>
      </c>
      <c r="H347" t="s">
        <v>1</v>
      </c>
      <c r="I347" t="s">
        <v>1</v>
      </c>
      <c r="J347" t="s">
        <v>1</v>
      </c>
      <c r="K347" t="s">
        <v>1</v>
      </c>
      <c r="L347" t="s">
        <v>1</v>
      </c>
      <c r="M347" t="s">
        <v>1</v>
      </c>
      <c r="N347" t="s">
        <v>1</v>
      </c>
      <c r="O347" t="s">
        <v>1</v>
      </c>
      <c r="P347" t="s">
        <v>1</v>
      </c>
      <c r="Q347" t="s">
        <v>1</v>
      </c>
    </row>
    <row r="348" spans="1:18" x14ac:dyDescent="0.25">
      <c r="A348">
        <v>6</v>
      </c>
      <c r="B348" t="s">
        <v>605</v>
      </c>
      <c r="C348" t="s">
        <v>367</v>
      </c>
      <c r="D348" s="114">
        <v>15</v>
      </c>
      <c r="E348">
        <v>445</v>
      </c>
      <c r="F348" t="s">
        <v>1</v>
      </c>
      <c r="G348" t="s">
        <v>1</v>
      </c>
      <c r="H348" t="s">
        <v>1</v>
      </c>
      <c r="I348" t="s">
        <v>1</v>
      </c>
      <c r="J348" t="s">
        <v>1</v>
      </c>
      <c r="K348" t="s">
        <v>1</v>
      </c>
      <c r="L348" t="s">
        <v>1</v>
      </c>
      <c r="M348" t="s">
        <v>1</v>
      </c>
      <c r="N348" t="s">
        <v>1</v>
      </c>
      <c r="O348" t="s">
        <v>1</v>
      </c>
      <c r="P348" t="s">
        <v>1</v>
      </c>
      <c r="Q348" t="s">
        <v>1</v>
      </c>
    </row>
    <row r="349" spans="1:18" x14ac:dyDescent="0.25">
      <c r="A349">
        <v>7</v>
      </c>
      <c r="B349" t="s">
        <v>606</v>
      </c>
      <c r="C349" t="s">
        <v>367</v>
      </c>
      <c r="D349" s="114">
        <v>16</v>
      </c>
      <c r="E349">
        <v>491</v>
      </c>
      <c r="F349" t="s">
        <v>1</v>
      </c>
      <c r="G349" t="s">
        <v>1</v>
      </c>
      <c r="H349" t="s">
        <v>1</v>
      </c>
      <c r="I349" t="s">
        <v>1</v>
      </c>
      <c r="J349" t="s">
        <v>1</v>
      </c>
      <c r="K349" t="s">
        <v>1</v>
      </c>
      <c r="L349" t="s">
        <v>1</v>
      </c>
      <c r="M349" t="s">
        <v>1</v>
      </c>
      <c r="N349" t="s">
        <v>1</v>
      </c>
      <c r="O349" t="s">
        <v>1</v>
      </c>
      <c r="P349" t="s">
        <v>1</v>
      </c>
      <c r="Q349" t="s">
        <v>1</v>
      </c>
    </row>
    <row r="350" spans="1:18" x14ac:dyDescent="0.25">
      <c r="A350">
        <v>8</v>
      </c>
      <c r="B350" t="s">
        <v>607</v>
      </c>
      <c r="C350" t="s">
        <v>367</v>
      </c>
      <c r="D350" s="114">
        <v>17</v>
      </c>
      <c r="E350">
        <v>481</v>
      </c>
      <c r="F350" t="s">
        <v>1</v>
      </c>
      <c r="G350" t="s">
        <v>1</v>
      </c>
      <c r="H350" t="s">
        <v>1</v>
      </c>
      <c r="I350" t="s">
        <v>1</v>
      </c>
      <c r="J350" t="s">
        <v>1</v>
      </c>
      <c r="K350" t="s">
        <v>1</v>
      </c>
      <c r="L350" t="s">
        <v>1</v>
      </c>
      <c r="M350" t="s">
        <v>1</v>
      </c>
      <c r="N350" t="s">
        <v>1</v>
      </c>
      <c r="O350" t="s">
        <v>1</v>
      </c>
      <c r="P350" t="s">
        <v>1</v>
      </c>
      <c r="Q350" t="s">
        <v>1</v>
      </c>
    </row>
    <row r="351" spans="1:18" x14ac:dyDescent="0.25">
      <c r="A351">
        <v>9</v>
      </c>
      <c r="B351" t="s">
        <v>608</v>
      </c>
      <c r="C351" t="s">
        <v>367</v>
      </c>
      <c r="D351" s="114" t="s">
        <v>4</v>
      </c>
      <c r="E351" s="103">
        <v>2184</v>
      </c>
      <c r="F351" t="s">
        <v>1</v>
      </c>
      <c r="G351" t="s">
        <v>1</v>
      </c>
      <c r="H351" t="s">
        <v>1</v>
      </c>
      <c r="I351" t="s">
        <v>1</v>
      </c>
      <c r="J351" t="s">
        <v>1</v>
      </c>
      <c r="K351" t="s">
        <v>1</v>
      </c>
      <c r="L351" t="s">
        <v>1</v>
      </c>
      <c r="M351" t="s">
        <v>1</v>
      </c>
      <c r="N351" t="s">
        <v>1</v>
      </c>
      <c r="O351" t="s">
        <v>1</v>
      </c>
      <c r="P351" t="s">
        <v>1</v>
      </c>
      <c r="Q351" t="s">
        <v>1</v>
      </c>
    </row>
    <row r="352" spans="1:18" x14ac:dyDescent="0.25">
      <c r="A352">
        <v>10</v>
      </c>
      <c r="B352" t="s">
        <v>609</v>
      </c>
      <c r="C352" t="s">
        <v>367</v>
      </c>
      <c r="D352" s="114" t="s">
        <v>5</v>
      </c>
      <c r="E352" t="s">
        <v>1</v>
      </c>
      <c r="F352" t="s">
        <v>1</v>
      </c>
      <c r="G352" t="s">
        <v>1</v>
      </c>
      <c r="H352" t="s">
        <v>1</v>
      </c>
      <c r="I352" t="s">
        <v>1</v>
      </c>
      <c r="J352" t="s">
        <v>1</v>
      </c>
      <c r="K352" t="s">
        <v>1</v>
      </c>
      <c r="L352" t="s">
        <v>1</v>
      </c>
      <c r="M352" t="s">
        <v>1</v>
      </c>
      <c r="N352" t="s">
        <v>1</v>
      </c>
      <c r="O352" t="s">
        <v>1</v>
      </c>
      <c r="P352" t="s">
        <v>1</v>
      </c>
      <c r="Q352" t="s">
        <v>1</v>
      </c>
    </row>
    <row r="353" spans="1:17" x14ac:dyDescent="0.25">
      <c r="A353">
        <v>11</v>
      </c>
      <c r="B353" t="s">
        <v>610</v>
      </c>
      <c r="C353" t="s">
        <v>367</v>
      </c>
      <c r="D353" s="114" t="s">
        <v>0</v>
      </c>
      <c r="E353" t="s">
        <v>1</v>
      </c>
      <c r="F353" t="s">
        <v>1</v>
      </c>
      <c r="G353" t="s">
        <v>1</v>
      </c>
      <c r="H353" t="s">
        <v>1</v>
      </c>
      <c r="I353" t="s">
        <v>1</v>
      </c>
      <c r="J353" t="s">
        <v>1</v>
      </c>
      <c r="K353" t="s">
        <v>1</v>
      </c>
      <c r="L353" t="s">
        <v>1</v>
      </c>
      <c r="M353" t="s">
        <v>1</v>
      </c>
      <c r="N353" t="s">
        <v>1</v>
      </c>
      <c r="O353" t="s">
        <v>1</v>
      </c>
      <c r="P353" t="s">
        <v>1</v>
      </c>
      <c r="Q353" t="s">
        <v>1</v>
      </c>
    </row>
    <row r="354" spans="1:17" x14ac:dyDescent="0.25">
      <c r="A354">
        <v>12</v>
      </c>
      <c r="B354" t="s">
        <v>611</v>
      </c>
      <c r="C354" t="s">
        <v>367</v>
      </c>
      <c r="D354" s="114" t="s">
        <v>0</v>
      </c>
      <c r="E354" t="s">
        <v>1</v>
      </c>
      <c r="F354" t="s">
        <v>1</v>
      </c>
      <c r="G354" t="s">
        <v>1</v>
      </c>
      <c r="H354" t="s">
        <v>1</v>
      </c>
      <c r="I354" t="s">
        <v>1</v>
      </c>
      <c r="J354" t="s">
        <v>1</v>
      </c>
      <c r="K354" t="s">
        <v>1</v>
      </c>
      <c r="L354" t="s">
        <v>1</v>
      </c>
      <c r="M354" t="s">
        <v>1</v>
      </c>
      <c r="N354" t="s">
        <v>1</v>
      </c>
      <c r="O354" t="s">
        <v>1</v>
      </c>
      <c r="P354" t="s">
        <v>1</v>
      </c>
      <c r="Q354" t="s">
        <v>1</v>
      </c>
    </row>
    <row r="355" spans="1:17" x14ac:dyDescent="0.25">
      <c r="A355">
        <v>13</v>
      </c>
      <c r="B355" t="s">
        <v>612</v>
      </c>
      <c r="C355" t="s">
        <v>367</v>
      </c>
      <c r="D355" s="114" t="s">
        <v>0</v>
      </c>
      <c r="E355" t="s">
        <v>1</v>
      </c>
      <c r="F355" t="s">
        <v>1</v>
      </c>
      <c r="G355" t="s">
        <v>1</v>
      </c>
      <c r="H355" t="s">
        <v>1</v>
      </c>
      <c r="I355" t="s">
        <v>1</v>
      </c>
      <c r="J355" t="s">
        <v>1</v>
      </c>
      <c r="K355" t="s">
        <v>1</v>
      </c>
      <c r="L355" t="s">
        <v>1</v>
      </c>
      <c r="M355" t="s">
        <v>1</v>
      </c>
      <c r="N355" t="s">
        <v>1</v>
      </c>
      <c r="O355" t="s">
        <v>1</v>
      </c>
      <c r="P355" t="s">
        <v>1</v>
      </c>
      <c r="Q355" t="s">
        <v>1</v>
      </c>
    </row>
    <row r="356" spans="1:17" x14ac:dyDescent="0.25">
      <c r="A356">
        <v>14</v>
      </c>
      <c r="B356" t="s">
        <v>613</v>
      </c>
      <c r="C356" t="s">
        <v>367</v>
      </c>
      <c r="D356" s="114" t="s">
        <v>0</v>
      </c>
      <c r="E356" t="s">
        <v>1</v>
      </c>
      <c r="F356" t="s">
        <v>1</v>
      </c>
      <c r="G356" t="s">
        <v>1</v>
      </c>
      <c r="H356" t="s">
        <v>1</v>
      </c>
      <c r="I356" t="s">
        <v>1</v>
      </c>
      <c r="J356" t="s">
        <v>1</v>
      </c>
      <c r="K356" t="s">
        <v>1</v>
      </c>
      <c r="L356" t="s">
        <v>1</v>
      </c>
      <c r="M356" t="s">
        <v>1</v>
      </c>
      <c r="N356" t="s">
        <v>1</v>
      </c>
      <c r="O356" t="s">
        <v>1</v>
      </c>
      <c r="P356" t="s">
        <v>1</v>
      </c>
      <c r="Q356" t="s">
        <v>1</v>
      </c>
    </row>
    <row r="357" spans="1:17" x14ac:dyDescent="0.25">
      <c r="A357">
        <v>15</v>
      </c>
      <c r="B357" t="s">
        <v>614</v>
      </c>
      <c r="C357" t="s">
        <v>367</v>
      </c>
      <c r="D357" s="114" t="s">
        <v>0</v>
      </c>
      <c r="E357" t="s">
        <v>1</v>
      </c>
      <c r="F357" t="s">
        <v>1</v>
      </c>
      <c r="G357" t="s">
        <v>1</v>
      </c>
      <c r="H357" t="s">
        <v>1</v>
      </c>
      <c r="I357" t="s">
        <v>1</v>
      </c>
      <c r="J357" t="s">
        <v>1</v>
      </c>
      <c r="K357" t="s">
        <v>1</v>
      </c>
      <c r="L357" t="s">
        <v>1</v>
      </c>
      <c r="M357" t="s">
        <v>1</v>
      </c>
      <c r="N357" t="s">
        <v>1</v>
      </c>
      <c r="O357" t="s">
        <v>1</v>
      </c>
      <c r="P357" t="s">
        <v>1</v>
      </c>
      <c r="Q357" t="s">
        <v>1</v>
      </c>
    </row>
    <row r="358" spans="1:17" x14ac:dyDescent="0.25">
      <c r="A358">
        <v>16</v>
      </c>
      <c r="B358" t="s">
        <v>615</v>
      </c>
      <c r="C358" t="s">
        <v>367</v>
      </c>
      <c r="D358" s="114" t="s">
        <v>4</v>
      </c>
      <c r="E358" t="s">
        <v>1</v>
      </c>
      <c r="F358" t="s">
        <v>1</v>
      </c>
      <c r="G358" t="s">
        <v>1</v>
      </c>
      <c r="H358" t="s">
        <v>1</v>
      </c>
      <c r="I358" t="s">
        <v>1</v>
      </c>
      <c r="J358" t="s">
        <v>1</v>
      </c>
      <c r="K358" t="s">
        <v>1</v>
      </c>
      <c r="L358" t="s">
        <v>1</v>
      </c>
      <c r="M358" t="s">
        <v>1</v>
      </c>
      <c r="N358" t="s">
        <v>1</v>
      </c>
      <c r="O358" t="s">
        <v>1</v>
      </c>
      <c r="P358" t="s">
        <v>1</v>
      </c>
      <c r="Q358" t="s">
        <v>1</v>
      </c>
    </row>
    <row r="359" spans="1:17" x14ac:dyDescent="0.25">
      <c r="A359">
        <v>17</v>
      </c>
      <c r="B359" t="s">
        <v>616</v>
      </c>
      <c r="C359" t="s">
        <v>367</v>
      </c>
      <c r="D359" s="114" t="s">
        <v>5</v>
      </c>
      <c r="E359" t="s">
        <v>1</v>
      </c>
      <c r="F359" t="s">
        <v>1</v>
      </c>
      <c r="G359" t="s">
        <v>1</v>
      </c>
      <c r="H359" t="s">
        <v>1</v>
      </c>
      <c r="I359" t="s">
        <v>1</v>
      </c>
      <c r="J359" t="s">
        <v>1</v>
      </c>
      <c r="K359" t="s">
        <v>1</v>
      </c>
      <c r="L359" t="s">
        <v>1</v>
      </c>
      <c r="M359" t="s">
        <v>1</v>
      </c>
      <c r="N359" t="s">
        <v>1</v>
      </c>
      <c r="O359" t="s">
        <v>1</v>
      </c>
      <c r="P359" t="s">
        <v>1</v>
      </c>
      <c r="Q359" t="s">
        <v>1</v>
      </c>
    </row>
    <row r="360" spans="1:17" x14ac:dyDescent="0.25">
      <c r="A360">
        <v>18</v>
      </c>
      <c r="B360" t="s">
        <v>617</v>
      </c>
      <c r="C360" t="s">
        <v>367</v>
      </c>
      <c r="D360" s="114" t="s">
        <v>0</v>
      </c>
      <c r="E360" t="s">
        <v>1</v>
      </c>
      <c r="F360" t="s">
        <v>1</v>
      </c>
      <c r="G360" t="s">
        <v>1</v>
      </c>
      <c r="H360" t="s">
        <v>1</v>
      </c>
      <c r="I360" t="s">
        <v>1</v>
      </c>
      <c r="J360" t="s">
        <v>1</v>
      </c>
      <c r="K360" t="s">
        <v>1</v>
      </c>
      <c r="L360" t="s">
        <v>1</v>
      </c>
      <c r="M360" t="s">
        <v>1</v>
      </c>
      <c r="N360" t="s">
        <v>1</v>
      </c>
      <c r="O360" t="s">
        <v>1</v>
      </c>
      <c r="P360" t="s">
        <v>1</v>
      </c>
      <c r="Q360" t="s">
        <v>1</v>
      </c>
    </row>
    <row r="361" spans="1:17" x14ac:dyDescent="0.25">
      <c r="A361">
        <v>19</v>
      </c>
      <c r="B361" t="s">
        <v>618</v>
      </c>
      <c r="C361" t="s">
        <v>367</v>
      </c>
      <c r="D361" s="114" t="s">
        <v>0</v>
      </c>
      <c r="E361" t="s">
        <v>1</v>
      </c>
      <c r="F361" t="s">
        <v>1</v>
      </c>
      <c r="G361" t="s">
        <v>1</v>
      </c>
      <c r="H361" t="s">
        <v>1</v>
      </c>
      <c r="I361" t="s">
        <v>1</v>
      </c>
      <c r="J361" t="s">
        <v>1</v>
      </c>
      <c r="K361" t="s">
        <v>1</v>
      </c>
      <c r="L361" t="s">
        <v>1</v>
      </c>
      <c r="M361" t="s">
        <v>1</v>
      </c>
      <c r="N361" t="s">
        <v>1</v>
      </c>
      <c r="O361" t="s">
        <v>1</v>
      </c>
      <c r="P361" t="s">
        <v>1</v>
      </c>
      <c r="Q361" t="s">
        <v>1</v>
      </c>
    </row>
    <row r="362" spans="1:17" x14ac:dyDescent="0.25">
      <c r="A362">
        <v>20</v>
      </c>
      <c r="B362" t="s">
        <v>619</v>
      </c>
      <c r="C362" t="s">
        <v>367</v>
      </c>
      <c r="D362" s="114" t="s">
        <v>0</v>
      </c>
      <c r="E362" t="s">
        <v>1</v>
      </c>
      <c r="F362" t="s">
        <v>1</v>
      </c>
      <c r="G362" t="s">
        <v>1</v>
      </c>
      <c r="H362" t="s">
        <v>1</v>
      </c>
      <c r="I362" t="s">
        <v>1</v>
      </c>
      <c r="J362" t="s">
        <v>1</v>
      </c>
      <c r="K362" t="s">
        <v>1</v>
      </c>
      <c r="L362" t="s">
        <v>1</v>
      </c>
      <c r="M362" t="s">
        <v>1</v>
      </c>
      <c r="N362" t="s">
        <v>1</v>
      </c>
      <c r="O362" t="s">
        <v>1</v>
      </c>
      <c r="P362" t="s">
        <v>1</v>
      </c>
      <c r="Q362" t="s">
        <v>1</v>
      </c>
    </row>
    <row r="363" spans="1:17" x14ac:dyDescent="0.25">
      <c r="A363">
        <v>21</v>
      </c>
      <c r="B363" t="s">
        <v>620</v>
      </c>
      <c r="C363" t="s">
        <v>367</v>
      </c>
      <c r="D363" s="114" t="s">
        <v>0</v>
      </c>
      <c r="E363" t="s">
        <v>1</v>
      </c>
      <c r="F363" t="s">
        <v>1</v>
      </c>
      <c r="G363" t="s">
        <v>1</v>
      </c>
      <c r="H363" t="s">
        <v>1</v>
      </c>
      <c r="I363" t="s">
        <v>1</v>
      </c>
      <c r="J363" t="s">
        <v>1</v>
      </c>
      <c r="K363" t="s">
        <v>1</v>
      </c>
      <c r="L363" t="s">
        <v>1</v>
      </c>
      <c r="M363" t="s">
        <v>1</v>
      </c>
      <c r="N363" t="s">
        <v>1</v>
      </c>
      <c r="O363" t="s">
        <v>1</v>
      </c>
      <c r="P363" t="s">
        <v>1</v>
      </c>
      <c r="Q363" t="s">
        <v>1</v>
      </c>
    </row>
    <row r="364" spans="1:17" x14ac:dyDescent="0.25">
      <c r="A364">
        <v>22</v>
      </c>
      <c r="B364" t="s">
        <v>621</v>
      </c>
      <c r="C364" t="s">
        <v>367</v>
      </c>
      <c r="D364" s="114" t="s">
        <v>0</v>
      </c>
      <c r="E364" t="s">
        <v>1</v>
      </c>
      <c r="F364" t="s">
        <v>1</v>
      </c>
      <c r="G364" t="s">
        <v>1</v>
      </c>
      <c r="H364" t="s">
        <v>1</v>
      </c>
      <c r="I364" t="s">
        <v>1</v>
      </c>
      <c r="J364" t="s">
        <v>1</v>
      </c>
      <c r="K364" t="s">
        <v>1</v>
      </c>
      <c r="L364" t="s">
        <v>1</v>
      </c>
      <c r="M364" t="s">
        <v>1</v>
      </c>
      <c r="N364" t="s">
        <v>1</v>
      </c>
      <c r="O364" t="s">
        <v>1</v>
      </c>
      <c r="P364" t="s">
        <v>1</v>
      </c>
      <c r="Q364" t="s">
        <v>1</v>
      </c>
    </row>
    <row r="365" spans="1:17" x14ac:dyDescent="0.25">
      <c r="A365">
        <v>23</v>
      </c>
      <c r="B365" t="s">
        <v>622</v>
      </c>
      <c r="C365" t="s">
        <v>367</v>
      </c>
      <c r="D365" s="114" t="s">
        <v>4</v>
      </c>
      <c r="E365" t="s">
        <v>1</v>
      </c>
      <c r="F365" t="s">
        <v>1</v>
      </c>
      <c r="G365" t="s">
        <v>1</v>
      </c>
      <c r="H365" t="s">
        <v>1</v>
      </c>
      <c r="I365" t="s">
        <v>1</v>
      </c>
      <c r="J365" t="s">
        <v>1</v>
      </c>
      <c r="K365" t="s">
        <v>1</v>
      </c>
      <c r="L365" t="s">
        <v>1</v>
      </c>
      <c r="M365" t="s">
        <v>1</v>
      </c>
      <c r="N365" t="s">
        <v>1</v>
      </c>
      <c r="O365" t="s">
        <v>1</v>
      </c>
      <c r="P365" t="s">
        <v>1</v>
      </c>
      <c r="Q365" t="s">
        <v>1</v>
      </c>
    </row>
    <row r="366" spans="1:17" x14ac:dyDescent="0.25">
      <c r="A366">
        <v>24</v>
      </c>
      <c r="B366" t="s">
        <v>623</v>
      </c>
      <c r="C366" t="s">
        <v>367</v>
      </c>
      <c r="D366" s="114" t="s">
        <v>5</v>
      </c>
      <c r="E366" t="s">
        <v>1</v>
      </c>
      <c r="F366" t="s">
        <v>1</v>
      </c>
      <c r="G366" t="s">
        <v>1</v>
      </c>
      <c r="H366" t="s">
        <v>1</v>
      </c>
      <c r="I366" t="s">
        <v>1</v>
      </c>
      <c r="J366" t="s">
        <v>1</v>
      </c>
      <c r="K366" t="s">
        <v>1</v>
      </c>
      <c r="L366" t="s">
        <v>1</v>
      </c>
      <c r="M366" t="s">
        <v>1</v>
      </c>
      <c r="N366" t="s">
        <v>1</v>
      </c>
      <c r="O366" t="s">
        <v>1</v>
      </c>
      <c r="P366" t="s">
        <v>1</v>
      </c>
      <c r="Q366" t="s">
        <v>1</v>
      </c>
    </row>
    <row r="367" spans="1:17" x14ac:dyDescent="0.25">
      <c r="A367">
        <v>25</v>
      </c>
      <c r="B367" t="s">
        <v>624</v>
      </c>
      <c r="C367" t="s">
        <v>367</v>
      </c>
      <c r="D367" s="114" t="s">
        <v>0</v>
      </c>
      <c r="E367" t="s">
        <v>1</v>
      </c>
      <c r="F367" t="s">
        <v>1</v>
      </c>
      <c r="G367" t="s">
        <v>1</v>
      </c>
      <c r="H367" t="s">
        <v>1</v>
      </c>
      <c r="I367" t="s">
        <v>1</v>
      </c>
      <c r="J367" t="s">
        <v>1</v>
      </c>
      <c r="K367" t="s">
        <v>1</v>
      </c>
      <c r="L367" t="s">
        <v>1</v>
      </c>
      <c r="M367" t="s">
        <v>1</v>
      </c>
      <c r="N367" t="s">
        <v>1</v>
      </c>
      <c r="O367" t="s">
        <v>1</v>
      </c>
      <c r="P367" t="s">
        <v>1</v>
      </c>
      <c r="Q367" t="s">
        <v>1</v>
      </c>
    </row>
    <row r="368" spans="1:17" x14ac:dyDescent="0.25">
      <c r="A368">
        <v>26</v>
      </c>
      <c r="B368" t="s">
        <v>625</v>
      </c>
      <c r="C368" t="s">
        <v>367</v>
      </c>
      <c r="D368" s="114" t="s">
        <v>0</v>
      </c>
      <c r="E368" t="s">
        <v>1</v>
      </c>
      <c r="F368" t="s">
        <v>1</v>
      </c>
      <c r="G368" t="s">
        <v>1</v>
      </c>
      <c r="H368" t="s">
        <v>1</v>
      </c>
      <c r="I368" t="s">
        <v>1</v>
      </c>
      <c r="J368" t="s">
        <v>1</v>
      </c>
      <c r="K368" t="s">
        <v>1</v>
      </c>
      <c r="L368" t="s">
        <v>1</v>
      </c>
      <c r="M368" t="s">
        <v>1</v>
      </c>
      <c r="N368" t="s">
        <v>1</v>
      </c>
      <c r="O368" t="s">
        <v>1</v>
      </c>
      <c r="P368" t="s">
        <v>1</v>
      </c>
      <c r="Q368" t="s">
        <v>1</v>
      </c>
    </row>
    <row r="369" spans="1:17" x14ac:dyDescent="0.25">
      <c r="A369">
        <v>27</v>
      </c>
      <c r="B369" t="s">
        <v>626</v>
      </c>
      <c r="C369" t="s">
        <v>367</v>
      </c>
      <c r="D369" s="114" t="s">
        <v>0</v>
      </c>
      <c r="E369" t="s">
        <v>1</v>
      </c>
      <c r="F369" t="s">
        <v>1</v>
      </c>
      <c r="G369" t="s">
        <v>1</v>
      </c>
      <c r="H369">
        <v>-906</v>
      </c>
      <c r="I369" s="103">
        <v>1403</v>
      </c>
      <c r="J369" t="s">
        <v>1</v>
      </c>
      <c r="K369" t="s">
        <v>1</v>
      </c>
      <c r="L369" t="s">
        <v>1</v>
      </c>
      <c r="M369" t="s">
        <v>1</v>
      </c>
      <c r="N369" t="s">
        <v>1</v>
      </c>
      <c r="O369" t="s">
        <v>1</v>
      </c>
      <c r="P369" t="s">
        <v>1</v>
      </c>
      <c r="Q369" t="s">
        <v>1</v>
      </c>
    </row>
    <row r="370" spans="1:17" x14ac:dyDescent="0.25">
      <c r="A370">
        <v>28</v>
      </c>
      <c r="B370" t="s">
        <v>627</v>
      </c>
      <c r="C370" t="s">
        <v>367</v>
      </c>
      <c r="D370" s="114" t="s">
        <v>0</v>
      </c>
      <c r="E370" t="s">
        <v>1</v>
      </c>
      <c r="F370" t="s">
        <v>1</v>
      </c>
      <c r="G370" t="s">
        <v>1</v>
      </c>
      <c r="H370" t="s">
        <v>1</v>
      </c>
      <c r="I370" s="103">
        <v>1403</v>
      </c>
      <c r="J370" t="s">
        <v>1</v>
      </c>
      <c r="K370" t="s">
        <v>1</v>
      </c>
      <c r="L370" t="s">
        <v>1</v>
      </c>
      <c r="M370" t="s">
        <v>1</v>
      </c>
      <c r="N370" t="s">
        <v>1</v>
      </c>
      <c r="O370" t="s">
        <v>1</v>
      </c>
      <c r="P370" t="s">
        <v>1</v>
      </c>
      <c r="Q370" t="s">
        <v>1</v>
      </c>
    </row>
    <row r="371" spans="1:17" x14ac:dyDescent="0.25">
      <c r="A371">
        <v>29</v>
      </c>
      <c r="B371" t="s">
        <v>628</v>
      </c>
      <c r="C371" t="s">
        <v>367</v>
      </c>
      <c r="D371" s="114" t="s">
        <v>0</v>
      </c>
      <c r="E371" t="s">
        <v>1</v>
      </c>
      <c r="F371" t="s">
        <v>1</v>
      </c>
      <c r="G371" t="s">
        <v>1</v>
      </c>
      <c r="H371" s="103">
        <v>29178</v>
      </c>
      <c r="I371" s="103">
        <v>17582</v>
      </c>
      <c r="J371">
        <v>765</v>
      </c>
      <c r="K371" t="s">
        <v>1</v>
      </c>
      <c r="L371" t="s">
        <v>1</v>
      </c>
      <c r="M371" t="s">
        <v>1</v>
      </c>
      <c r="N371" t="s">
        <v>1</v>
      </c>
      <c r="O371" t="s">
        <v>1</v>
      </c>
      <c r="P371" t="s">
        <v>1</v>
      </c>
      <c r="Q371" t="s">
        <v>1</v>
      </c>
    </row>
    <row r="372" spans="1:17" x14ac:dyDescent="0.25">
      <c r="A372">
        <v>30</v>
      </c>
      <c r="B372" t="s">
        <v>629</v>
      </c>
      <c r="C372" t="s">
        <v>367</v>
      </c>
      <c r="D372" s="114" t="s">
        <v>0</v>
      </c>
      <c r="E372" t="s">
        <v>1</v>
      </c>
      <c r="F372" t="s">
        <v>1</v>
      </c>
      <c r="G372" t="s">
        <v>1</v>
      </c>
      <c r="H372">
        <v>0</v>
      </c>
      <c r="I372">
        <v>0.01</v>
      </c>
      <c r="J372">
        <v>0.01</v>
      </c>
      <c r="K372" t="s">
        <v>1</v>
      </c>
      <c r="L372" t="s">
        <v>1</v>
      </c>
      <c r="M372" t="s">
        <v>1</v>
      </c>
      <c r="N372" t="s">
        <v>1</v>
      </c>
      <c r="O372" t="s">
        <v>1</v>
      </c>
      <c r="P372" t="s">
        <v>1</v>
      </c>
      <c r="Q372" t="s">
        <v>1</v>
      </c>
    </row>
    <row r="373" spans="1:17" x14ac:dyDescent="0.25">
      <c r="A373">
        <v>31</v>
      </c>
      <c r="B373" t="s">
        <v>630</v>
      </c>
      <c r="C373" t="s">
        <v>367</v>
      </c>
      <c r="D373" s="114" t="s">
        <v>0</v>
      </c>
      <c r="E373" t="s">
        <v>1</v>
      </c>
      <c r="F373" t="s">
        <v>1</v>
      </c>
      <c r="G373" t="s">
        <v>1</v>
      </c>
      <c r="H373">
        <v>0</v>
      </c>
      <c r="I373">
        <v>6.4000000000000001E-2</v>
      </c>
      <c r="J373">
        <v>0</v>
      </c>
      <c r="K373">
        <v>6.4000000000000001E-2</v>
      </c>
      <c r="L373" t="s">
        <v>1</v>
      </c>
      <c r="M373" t="s">
        <v>1</v>
      </c>
      <c r="N373" t="s">
        <v>1</v>
      </c>
      <c r="O373" t="s">
        <v>1</v>
      </c>
      <c r="P373" t="s">
        <v>1</v>
      </c>
      <c r="Q373" t="s">
        <v>1</v>
      </c>
    </row>
    <row r="374" spans="1:17" x14ac:dyDescent="0.25">
      <c r="A374">
        <v>32</v>
      </c>
      <c r="B374" t="s">
        <v>631</v>
      </c>
      <c r="C374" t="s">
        <v>367</v>
      </c>
      <c r="D374" s="114" t="s">
        <v>0</v>
      </c>
      <c r="E374" t="s">
        <v>1</v>
      </c>
      <c r="F374" t="s">
        <v>1</v>
      </c>
      <c r="G374" t="s">
        <v>1</v>
      </c>
      <c r="H374">
        <v>0</v>
      </c>
      <c r="I374">
        <v>7.6999999999999999E-2</v>
      </c>
      <c r="J374">
        <v>0</v>
      </c>
      <c r="K374">
        <v>7.6999999999999999E-2</v>
      </c>
      <c r="L374" t="s">
        <v>1</v>
      </c>
      <c r="M374" t="s">
        <v>1</v>
      </c>
      <c r="N374" t="s">
        <v>1</v>
      </c>
      <c r="O374" t="s">
        <v>1</v>
      </c>
      <c r="P374" t="s">
        <v>1</v>
      </c>
      <c r="Q374" t="s">
        <v>1</v>
      </c>
    </row>
    <row r="375" spans="1:17" x14ac:dyDescent="0.25">
      <c r="A375">
        <v>33</v>
      </c>
      <c r="B375" t="s">
        <v>632</v>
      </c>
      <c r="C375" t="s">
        <v>367</v>
      </c>
      <c r="D375" s="114" t="s">
        <v>0</v>
      </c>
      <c r="E375" t="s">
        <v>1</v>
      </c>
      <c r="F375" t="s">
        <v>1</v>
      </c>
      <c r="G375" t="s">
        <v>1</v>
      </c>
      <c r="H375">
        <v>1.361</v>
      </c>
      <c r="I375">
        <v>0.82</v>
      </c>
      <c r="J375">
        <v>3.5000000000000003E-2</v>
      </c>
      <c r="K375">
        <v>2.2160000000000002</v>
      </c>
      <c r="L375" t="s">
        <v>1</v>
      </c>
      <c r="M375" t="s">
        <v>1</v>
      </c>
      <c r="N375" t="s">
        <v>1</v>
      </c>
      <c r="O375" t="s">
        <v>1</v>
      </c>
      <c r="P375" t="s">
        <v>1</v>
      </c>
      <c r="Q375" t="s">
        <v>1</v>
      </c>
    </row>
    <row r="376" spans="1:17" x14ac:dyDescent="0.25">
      <c r="A376">
        <v>34</v>
      </c>
      <c r="B376" t="s">
        <v>633</v>
      </c>
      <c r="C376" t="s">
        <v>367</v>
      </c>
      <c r="D376" s="114" t="s">
        <v>0</v>
      </c>
      <c r="E376" t="s">
        <v>1</v>
      </c>
      <c r="F376" t="s">
        <v>1</v>
      </c>
      <c r="G376" t="s">
        <v>1</v>
      </c>
      <c r="H376">
        <v>1.361</v>
      </c>
      <c r="I376">
        <v>0.81299999999999994</v>
      </c>
      <c r="J376">
        <v>3.5000000000000003E-2</v>
      </c>
      <c r="K376">
        <v>2.2090000000000001</v>
      </c>
      <c r="L376" t="s">
        <v>1</v>
      </c>
      <c r="M376" t="s">
        <v>1</v>
      </c>
      <c r="N376" t="s">
        <v>1</v>
      </c>
      <c r="O376" t="s">
        <v>1</v>
      </c>
      <c r="P376" t="s">
        <v>1</v>
      </c>
      <c r="Q376" t="s">
        <v>1</v>
      </c>
    </row>
    <row r="377" spans="1:17" x14ac:dyDescent="0.25">
      <c r="A377">
        <v>35</v>
      </c>
      <c r="B377" t="s">
        <v>634</v>
      </c>
      <c r="C377" t="s">
        <v>367</v>
      </c>
      <c r="D377" s="114" t="s">
        <v>0</v>
      </c>
      <c r="E377" t="s">
        <v>1</v>
      </c>
      <c r="F377" t="s">
        <v>1</v>
      </c>
      <c r="G377" t="s">
        <v>1</v>
      </c>
      <c r="H377">
        <v>1.3360000000000001</v>
      </c>
      <c r="I377">
        <v>0.80500000000000005</v>
      </c>
      <c r="J377">
        <v>3.5000000000000003E-2</v>
      </c>
      <c r="K377">
        <v>2.1760000000000002</v>
      </c>
      <c r="L377" t="s">
        <v>1</v>
      </c>
      <c r="M377" t="s">
        <v>1</v>
      </c>
      <c r="N377" t="s">
        <v>1</v>
      </c>
      <c r="O377" t="s">
        <v>1</v>
      </c>
      <c r="P377" t="s">
        <v>1</v>
      </c>
      <c r="Q377" t="s">
        <v>1</v>
      </c>
    </row>
    <row r="378" spans="1:17" x14ac:dyDescent="0.25">
      <c r="A378">
        <v>36</v>
      </c>
      <c r="B378" t="s">
        <v>635</v>
      </c>
      <c r="C378" t="s">
        <v>367</v>
      </c>
      <c r="D378" s="114" t="s">
        <v>0</v>
      </c>
      <c r="E378" t="s">
        <v>1</v>
      </c>
      <c r="F378" t="s">
        <v>1</v>
      </c>
      <c r="G378" t="s">
        <v>1</v>
      </c>
      <c r="H378">
        <v>1.361</v>
      </c>
      <c r="I378">
        <v>0.81299999999999994</v>
      </c>
      <c r="J378">
        <v>3.5000000000000003E-2</v>
      </c>
      <c r="K378">
        <v>2.2090000000000001</v>
      </c>
      <c r="L378" t="s">
        <v>1</v>
      </c>
      <c r="M378" t="s">
        <v>1</v>
      </c>
      <c r="N378" t="s">
        <v>1</v>
      </c>
      <c r="O378" t="s">
        <v>1</v>
      </c>
      <c r="P378" t="s">
        <v>1</v>
      </c>
      <c r="Q378" t="s">
        <v>1</v>
      </c>
    </row>
    <row r="379" spans="1:17" x14ac:dyDescent="0.25">
      <c r="A379">
        <v>37</v>
      </c>
      <c r="B379" t="s">
        <v>636</v>
      </c>
      <c r="C379" t="s">
        <v>367</v>
      </c>
      <c r="D379" s="114" t="s">
        <v>0</v>
      </c>
      <c r="E379" t="s">
        <v>1</v>
      </c>
      <c r="F379" t="s">
        <v>368</v>
      </c>
      <c r="G379" t="s">
        <v>369</v>
      </c>
      <c r="H379" t="s">
        <v>640</v>
      </c>
      <c r="I379" t="s">
        <v>641</v>
      </c>
      <c r="J379" t="s">
        <v>1</v>
      </c>
      <c r="K379">
        <v>3.0779999999999998</v>
      </c>
      <c r="L379" t="s">
        <v>1</v>
      </c>
      <c r="M379" t="s">
        <v>1</v>
      </c>
      <c r="N379" t="s">
        <v>1</v>
      </c>
      <c r="O379" t="s">
        <v>1</v>
      </c>
      <c r="P379" t="s">
        <v>1</v>
      </c>
      <c r="Q379" t="s">
        <v>1</v>
      </c>
    </row>
    <row r="380" spans="1:17" x14ac:dyDescent="0.25">
      <c r="A380">
        <v>38</v>
      </c>
      <c r="B380" t="s">
        <v>637</v>
      </c>
      <c r="C380" t="s">
        <v>367</v>
      </c>
      <c r="D380" s="114" t="s">
        <v>0</v>
      </c>
      <c r="E380" t="s">
        <v>1</v>
      </c>
      <c r="F380">
        <v>3</v>
      </c>
      <c r="G380">
        <v>3</v>
      </c>
      <c r="H380">
        <v>2.9</v>
      </c>
      <c r="I380">
        <v>3.08</v>
      </c>
      <c r="J380" t="s">
        <v>1</v>
      </c>
      <c r="K380" t="s">
        <v>1</v>
      </c>
      <c r="L380" t="s">
        <v>1</v>
      </c>
      <c r="M380" t="s">
        <v>1</v>
      </c>
      <c r="N380" t="s">
        <v>1</v>
      </c>
      <c r="O380" t="s">
        <v>1</v>
      </c>
      <c r="P380" t="s">
        <v>1</v>
      </c>
      <c r="Q380" t="s">
        <v>1</v>
      </c>
    </row>
  </sheetData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R330"/>
  <sheetViews>
    <sheetView tabSelected="1" zoomScale="90" workbookViewId="0">
      <selection activeCell="E54" sqref="E54"/>
    </sheetView>
  </sheetViews>
  <sheetFormatPr defaultColWidth="9.109375" defaultRowHeight="13.2" x14ac:dyDescent="0.25"/>
  <cols>
    <col min="1" max="1" width="7.109375" style="41" customWidth="1"/>
    <col min="2" max="2" width="13.5546875" style="41" customWidth="1"/>
    <col min="3" max="3" width="11" style="41" customWidth="1"/>
    <col min="4" max="4" width="13.109375" style="41" customWidth="1"/>
    <col min="5" max="6" width="11" style="41" customWidth="1"/>
    <col min="7" max="7" width="15.6640625" style="41" customWidth="1"/>
    <col min="8" max="13" width="11" style="41" customWidth="1"/>
    <col min="14" max="16" width="9.109375" style="1"/>
    <col min="17" max="17" width="7" style="3" customWidth="1"/>
    <col min="18" max="18" width="9.109375" style="110"/>
    <col min="19" max="16384" width="9.109375" style="1"/>
  </cols>
  <sheetData>
    <row r="1" spans="1:18" ht="15.6" x14ac:dyDescent="0.3">
      <c r="C1" s="109" t="s">
        <v>355</v>
      </c>
      <c r="O1" s="1">
        <v>1</v>
      </c>
      <c r="Q1" s="115" t="s">
        <v>638</v>
      </c>
      <c r="R1" s="113"/>
    </row>
    <row r="2" spans="1:18" ht="15.6" x14ac:dyDescent="0.3">
      <c r="C2" s="109" t="s">
        <v>354</v>
      </c>
      <c r="Q2" s="115" t="s">
        <v>642</v>
      </c>
      <c r="R2" s="113"/>
    </row>
    <row r="3" spans="1:18" x14ac:dyDescent="0.25">
      <c r="C3" s="42" t="s">
        <v>6</v>
      </c>
      <c r="D3" s="42"/>
      <c r="G3" s="43"/>
      <c r="J3" s="42" t="s">
        <v>6</v>
      </c>
      <c r="Q3" s="115" t="s">
        <v>644</v>
      </c>
      <c r="R3" s="113"/>
    </row>
    <row r="4" spans="1:18" x14ac:dyDescent="0.25">
      <c r="A4" s="42"/>
      <c r="F4" s="42"/>
      <c r="L4" s="42" t="s">
        <v>7</v>
      </c>
      <c r="Q4" s="113" t="s">
        <v>362</v>
      </c>
      <c r="R4" s="113"/>
    </row>
    <row r="5" spans="1:18" x14ac:dyDescent="0.25">
      <c r="A5" s="44" t="str">
        <f>+VLOOKUP($P5,DATA!$B$1:$R$380,17,FALSE)</f>
        <v>CLASS  BOAT BUILDING OR REPAIR</v>
      </c>
      <c r="B5" s="45"/>
      <c r="E5" s="45"/>
      <c r="F5" s="45"/>
      <c r="G5" s="45"/>
      <c r="H5" s="45"/>
      <c r="I5" s="45"/>
      <c r="J5" s="45"/>
      <c r="K5" s="45"/>
      <c r="L5" s="73" t="str">
        <f>+INDEX(Q1:Q330,O1)</f>
        <v>6824F</v>
      </c>
      <c r="O5" s="1">
        <v>1</v>
      </c>
      <c r="P5" s="1" t="str">
        <f>+($L$5)&amp;O5</f>
        <v>6824F1</v>
      </c>
      <c r="Q5" s="113" t="s">
        <v>363</v>
      </c>
      <c r="R5" s="113"/>
    </row>
    <row r="6" spans="1:18" x14ac:dyDescent="0.25">
      <c r="A6" s="42" t="s">
        <v>6</v>
      </c>
      <c r="Q6" s="113" t="s">
        <v>370</v>
      </c>
      <c r="R6" s="113"/>
    </row>
    <row r="7" spans="1:18" x14ac:dyDescent="0.25">
      <c r="A7" s="46" t="s">
        <v>8</v>
      </c>
      <c r="B7" s="107" t="str">
        <f>+IF(VLOOKUP($P7,DATA!$B$1:$Q$380,4,FALSE)="            ","",IF(VLOOKUP($P7,DATA!$B$1:$Q$380,4,FALSE)="","",VLOOKUP($P7,DATA!$B$1:$Q$380,4,FALSE)))</f>
        <v xml:space="preserve">     PAYROLL</v>
      </c>
      <c r="C7" s="105" t="s">
        <v>9</v>
      </c>
      <c r="D7" s="105" t="s">
        <v>42</v>
      </c>
      <c r="E7" s="105"/>
      <c r="F7" s="105"/>
      <c r="G7" s="106" t="s">
        <v>44</v>
      </c>
      <c r="H7" s="48"/>
      <c r="I7" s="48"/>
      <c r="J7" s="49" t="s">
        <v>10</v>
      </c>
      <c r="K7" s="48"/>
      <c r="L7" s="48"/>
      <c r="M7" s="48"/>
      <c r="O7" s="1">
        <v>2</v>
      </c>
      <c r="P7" s="1" t="str">
        <f>+($L$5)&amp;O7</f>
        <v>6824F2</v>
      </c>
      <c r="Q7" s="113" t="s">
        <v>364</v>
      </c>
      <c r="R7" s="113"/>
    </row>
    <row r="8" spans="1:18" x14ac:dyDescent="0.25">
      <c r="A8" s="104" t="s">
        <v>11</v>
      </c>
      <c r="B8" s="108" t="str">
        <f>+IF(VLOOKUP($P8,DATA!$B$1:$Q$380,4,FALSE)="            ","",IF(VLOOKUP($P8,DATA!$B$1:$Q$380,4,FALSE)="","",VLOOKUP($P8,DATA!$B$1:$Q$380,4,FALSE)))</f>
        <v xml:space="preserve">    IN THOUS</v>
      </c>
      <c r="C8" s="104" t="s">
        <v>12</v>
      </c>
      <c r="D8" s="104" t="s">
        <v>43</v>
      </c>
      <c r="E8" s="104"/>
      <c r="F8" s="104"/>
      <c r="G8" s="82" t="s">
        <v>45</v>
      </c>
      <c r="H8" s="64" t="s">
        <v>13</v>
      </c>
      <c r="I8" s="64" t="s">
        <v>14</v>
      </c>
      <c r="J8" s="64" t="s">
        <v>15</v>
      </c>
      <c r="K8" s="64" t="s">
        <v>16</v>
      </c>
      <c r="L8" s="64" t="s">
        <v>17</v>
      </c>
      <c r="M8" s="64" t="s">
        <v>18</v>
      </c>
      <c r="O8" s="1">
        <v>3</v>
      </c>
      <c r="P8" s="1" t="str">
        <f>+($L$5)&amp;O8</f>
        <v>6824F3</v>
      </c>
      <c r="Q8" s="113" t="s">
        <v>365</v>
      </c>
    </row>
    <row r="9" spans="1:18" x14ac:dyDescent="0.25">
      <c r="A9" s="86">
        <v>2013</v>
      </c>
      <c r="B9" s="99" t="str">
        <f>+IF(VLOOKUP($P9,DATA!$B$1:$Q$380,4,FALSE)="            ","",IF(VLOOKUP($P9,DATA!$B$1:$Q$380,4,FALSE)="","",VLOOKUP($P9,DATA!$B$1:$Q$380,4,FALSE)))</f>
        <v/>
      </c>
      <c r="C9" s="44" t="str">
        <f>+IF(VLOOKUP($P9,DATA!$B$1:$Q$380,5,FALSE)="            ","",IF(VLOOKUP($P9,DATA!$B$1:$Q$380,5,FALSE)="","",VLOOKUP($P9,DATA!$B$1:$Q$380,5,FALSE)))</f>
        <v/>
      </c>
      <c r="D9" s="53" t="str">
        <f>+IF(VLOOKUP($P9,DATA!$B$1:$Q$380,6,FALSE)="            ","",IF(VLOOKUP($P9,DATA!$B$1:$Q$380,6,FALSE)="","",VLOOKUP($P9,DATA!$B$1:$Q$380,6,FALSE)))</f>
        <v/>
      </c>
      <c r="E9" s="44"/>
      <c r="F9" s="44"/>
      <c r="G9" s="101" t="str">
        <f>+IF(VLOOKUP($P9,DATA!$B$1:$Q$380,10,FALSE)="            ","",IF(VLOOKUP($P9,DATA!$B$1:$Q$380,10,FALSE)="","",VLOOKUP($P9,DATA!$B$1:$Q$380,10,FALSE)))</f>
        <v/>
      </c>
      <c r="H9" s="83" t="str">
        <f>+IF(VLOOKUP($P9,DATA!$B$1:$Q$380,11,FALSE)="            ","",IF(VLOOKUP($P9,DATA!$B$1:$Q$380,11,FALSE)="","",VLOOKUP($P9,DATA!$B$1:$Q$380,11,FALSE)))</f>
        <v/>
      </c>
      <c r="I9" s="83" t="str">
        <f>+IF(VLOOKUP($P9,DATA!$B$1:$Q$380,12,FALSE)="            ","",IF(VLOOKUP($P9,DATA!$B$1:$Q$380,12,FALSE)="","",VLOOKUP($P9,DATA!$B$1:$Q$380,12,FALSE)))</f>
        <v/>
      </c>
      <c r="J9" s="83" t="str">
        <f>+IF(VLOOKUP($P9,DATA!$B$1:$Q$380,13,FALSE)="            ","",IF(VLOOKUP($P9,DATA!$B$1:$Q$380,13,FALSE)="","",VLOOKUP($P9,DATA!$B$1:$Q$380,13,FALSE)))</f>
        <v/>
      </c>
      <c r="K9" s="83" t="str">
        <f>+IF(VLOOKUP($P9,DATA!$B$1:$Q$380,14,FALSE)="            ","",IF(VLOOKUP($P9,DATA!$B$1:$Q$380,14,FALSE)="","",VLOOKUP($P9,DATA!$B$1:$Q$380,14,FALSE)))</f>
        <v/>
      </c>
      <c r="L9" s="83" t="str">
        <f>+IF(VLOOKUP($P9,DATA!$B$1:$Q$380,15,FALSE)="            ","",IF(VLOOKUP($P9,DATA!$B$1:$Q$380,15,FALSE)="","",VLOOKUP($P9,DATA!$B$1:$Q$380,15,FALSE)))</f>
        <v/>
      </c>
      <c r="M9" s="83" t="str">
        <f>+IF(VLOOKUP($P9,DATA!$B$1:$Q$380,16,FALSE)="            ","",IF(VLOOKUP($P9,DATA!$B$1:$Q$380,16,FALSE)="","",VLOOKUP($P9,DATA!$B$1:$Q$380,16,FALSE)))</f>
        <v/>
      </c>
      <c r="O9" s="1">
        <v>4</v>
      </c>
      <c r="P9" s="1" t="str">
        <f>+($L$5)&amp;O9</f>
        <v>6824F4</v>
      </c>
      <c r="Q9" s="113" t="s">
        <v>366</v>
      </c>
    </row>
    <row r="10" spans="1:18" x14ac:dyDescent="0.25">
      <c r="A10" s="76">
        <v>2014</v>
      </c>
      <c r="B10" s="99" t="str">
        <f>+IF(VLOOKUP($P10,DATA!$B$1:$Q$380,4,FALSE)="            ","",IF(VLOOKUP($P10,DATA!$B$1:$Q$380,4,FALSE)="","",VLOOKUP($P10,DATA!$B$1:$Q$380,4,FALSE)))</f>
        <v/>
      </c>
      <c r="C10" s="44" t="str">
        <f>+IF(VLOOKUP($P10,DATA!$B$1:$Q$380,5,FALSE)="            ","",IF(VLOOKUP($P10,DATA!$B$1:$Q$380,5,FALSE)="","",VLOOKUP($P10,DATA!$B$1:$Q$380,5,FALSE)))</f>
        <v/>
      </c>
      <c r="D10" s="53" t="str">
        <f>+IF(VLOOKUP($P10,DATA!$B$1:$Q$380,6,FALSE)="            ","",IF(VLOOKUP($P10,DATA!$B$1:$Q$380,6,FALSE)="","",VLOOKUP($P10,DATA!$B$1:$Q$380,6,FALSE)))</f>
        <v/>
      </c>
      <c r="E10" s="44"/>
      <c r="F10" s="44"/>
      <c r="G10" s="101" t="str">
        <f>+IF(VLOOKUP($P10,DATA!$B$1:$Q$380,10,FALSE)="            ","",IF(VLOOKUP($P10,DATA!$B$1:$Q$380,10,FALSE)="","",VLOOKUP($P10,DATA!$B$1:$Q$380,10,FALSE)))</f>
        <v/>
      </c>
      <c r="H10" s="84" t="str">
        <f>+IF(VLOOKUP($P10,DATA!$B$1:$Q$380,11,FALSE)="            ","",IF(VLOOKUP($P10,DATA!$B$1:$Q$380,11,FALSE)="","",VLOOKUP($P10,DATA!$B$1:$Q$380,11,FALSE)))</f>
        <v/>
      </c>
      <c r="I10" s="84" t="str">
        <f>+IF(VLOOKUP($P10,DATA!$B$1:$Q$380,12,FALSE)="            ","",IF(VLOOKUP($P10,DATA!$B$1:$Q$380,12,FALSE)="","",VLOOKUP($P10,DATA!$B$1:$Q$380,12,FALSE)))</f>
        <v/>
      </c>
      <c r="J10" s="84" t="str">
        <f>+IF(VLOOKUP($P10,DATA!$B$1:$Q$380,13,FALSE)="            ","",IF(VLOOKUP($P10,DATA!$B$1:$Q$380,13,FALSE)="","",VLOOKUP($P10,DATA!$B$1:$Q$380,13,FALSE)))</f>
        <v/>
      </c>
      <c r="K10" s="84" t="str">
        <f>+IF(VLOOKUP($P10,DATA!$B$1:$Q$380,14,FALSE)="            ","",IF(VLOOKUP($P10,DATA!$B$1:$Q$380,14,FALSE)="","",VLOOKUP($P10,DATA!$B$1:$Q$380,14,FALSE)))</f>
        <v/>
      </c>
      <c r="L10" s="84" t="str">
        <f>+IF(VLOOKUP($P10,DATA!$B$1:$Q$380,15,FALSE)="            ","",IF(VLOOKUP($P10,DATA!$B$1:$Q$380,15,FALSE)="","",VLOOKUP($P10,DATA!$B$1:$Q$380,15,FALSE)))</f>
        <v/>
      </c>
      <c r="M10" s="84" t="str">
        <f>+IF(VLOOKUP($P10,DATA!$B$1:$Q$380,16,FALSE)="            ","",IF(VLOOKUP($P10,DATA!$B$1:$Q$380,16,FALSE)="","",VLOOKUP($P10,DATA!$B$1:$Q$380,16,FALSE)))</f>
        <v/>
      </c>
      <c r="O10" s="1">
        <v>5</v>
      </c>
      <c r="P10" s="1" t="str">
        <f t="shared" ref="P10:P15" si="0">+($L$5)&amp;O10</f>
        <v>6824F5</v>
      </c>
      <c r="Q10" s="113" t="s">
        <v>367</v>
      </c>
    </row>
    <row r="11" spans="1:18" x14ac:dyDescent="0.25">
      <c r="A11" s="76">
        <v>2015</v>
      </c>
      <c r="B11" s="99" t="str">
        <f>+IF(VLOOKUP($P11,DATA!$B$1:$Q$380,4,FALSE)="            ","",IF(VLOOKUP($P11,DATA!$B$1:$Q$380,4,FALSE)="","",VLOOKUP($P11,DATA!$B$1:$Q$380,4,FALSE)))</f>
        <v/>
      </c>
      <c r="C11" s="44" t="str">
        <f>+IF(VLOOKUP($P11,DATA!$B$1:$Q$380,5,FALSE)="            ","",IF(VLOOKUP($P11,DATA!$B$1:$Q$380,5,FALSE)="","",VLOOKUP($P11,DATA!$B$1:$Q$380,5,FALSE)))</f>
        <v/>
      </c>
      <c r="D11" s="53" t="str">
        <f>+IF(VLOOKUP($P11,DATA!$B$1:$Q$380,6,FALSE)="            ","",IF(VLOOKUP($P11,DATA!$B$1:$Q$380,6,FALSE)="","",VLOOKUP($P11,DATA!$B$1:$Q$380,6,FALSE)))</f>
        <v/>
      </c>
      <c r="E11" s="44"/>
      <c r="F11" s="44"/>
      <c r="G11" s="101" t="str">
        <f>+IF(VLOOKUP($P11,DATA!$B$1:$Q$380,10,FALSE)="            ","",IF(VLOOKUP($P11,DATA!$B$1:$Q$380,10,FALSE)="","",VLOOKUP($P11,DATA!$B$1:$Q$380,10,FALSE)))</f>
        <v/>
      </c>
      <c r="H11" s="84" t="str">
        <f>+IF(VLOOKUP($P11,DATA!$B$1:$Q$380,11,FALSE)="            ","",IF(VLOOKUP($P11,DATA!$B$1:$Q$380,11,FALSE)="","",VLOOKUP($P11,DATA!$B$1:$Q$380,11,FALSE)))</f>
        <v/>
      </c>
      <c r="I11" s="84" t="str">
        <f>+IF(VLOOKUP($P11,DATA!$B$1:$Q$380,12,FALSE)="            ","",IF(VLOOKUP($P11,DATA!$B$1:$Q$380,12,FALSE)="","",VLOOKUP($P11,DATA!$B$1:$Q$380,12,FALSE)))</f>
        <v/>
      </c>
      <c r="J11" s="84" t="str">
        <f>+IF(VLOOKUP($P11,DATA!$B$1:$Q$380,13,FALSE)="            ","",IF(VLOOKUP($P11,DATA!$B$1:$Q$380,13,FALSE)="","",VLOOKUP($P11,DATA!$B$1:$Q$380,13,FALSE)))</f>
        <v/>
      </c>
      <c r="K11" s="84" t="str">
        <f>+IF(VLOOKUP($P11,DATA!$B$1:$Q$380,14,FALSE)="            ","",IF(VLOOKUP($P11,DATA!$B$1:$Q$380,14,FALSE)="","",VLOOKUP($P11,DATA!$B$1:$Q$380,14,FALSE)))</f>
        <v/>
      </c>
      <c r="L11" s="84" t="str">
        <f>+IF(VLOOKUP($P11,DATA!$B$1:$Q$380,15,FALSE)="            ","",IF(VLOOKUP($P11,DATA!$B$1:$Q$380,15,FALSE)="","",VLOOKUP($P11,DATA!$B$1:$Q$380,15,FALSE)))</f>
        <v/>
      </c>
      <c r="M11" s="84" t="str">
        <f>+IF(VLOOKUP($P11,DATA!$B$1:$Q$380,16,FALSE)="            ","",IF(VLOOKUP($P11,DATA!$B$1:$Q$380,16,FALSE)="","",VLOOKUP($P11,DATA!$B$1:$Q$380,16,FALSE)))</f>
        <v/>
      </c>
      <c r="O11" s="1">
        <v>6</v>
      </c>
      <c r="P11" s="1" t="str">
        <f t="shared" si="0"/>
        <v>6824F6</v>
      </c>
      <c r="Q11" s="110"/>
    </row>
    <row r="12" spans="1:18" x14ac:dyDescent="0.25">
      <c r="A12" s="76">
        <v>2016</v>
      </c>
      <c r="B12" s="99">
        <f>+IF(VLOOKUP($P12,DATA!$B$1:$Q$380,4,FALSE)="            ","",IF(VLOOKUP($P12,DATA!$B$1:$Q$380,4,FALSE)="","",VLOOKUP($P12,DATA!$B$1:$Q$380,4,FALSE)))</f>
        <v>49</v>
      </c>
      <c r="C12" s="44">
        <f>+IF(VLOOKUP($P12,DATA!$B$1:$Q$380,5,FALSE)="            ","",IF(VLOOKUP($P12,DATA!$B$1:$Q$380,5,FALSE)="","",VLOOKUP($P12,DATA!$B$1:$Q$380,5,FALSE)))</f>
        <v>1214</v>
      </c>
      <c r="D12" s="53">
        <f>+IF(VLOOKUP($P12,DATA!$B$1:$Q$380,6,FALSE)="            ","",IF(VLOOKUP($P12,DATA!$B$1:$Q$380,6,FALSE)="","",VLOOKUP($P12,DATA!$B$1:$Q$380,6,FALSE)))</f>
        <v>2.4769999999999999</v>
      </c>
      <c r="E12" s="44"/>
      <c r="F12" s="44"/>
      <c r="G12" s="101" t="str">
        <f>+IF(VLOOKUP($P12,DATA!$B$1:$Q$380,10,FALSE)="            ","",IF(VLOOKUP($P12,DATA!$B$1:$Q$380,10,FALSE)="","",VLOOKUP($P12,DATA!$B$1:$Q$380,10,FALSE)))</f>
        <v/>
      </c>
      <c r="H12" s="84" t="str">
        <f>+IF(VLOOKUP($P12,DATA!$B$1:$Q$380,11,FALSE)="            ","",IF(VLOOKUP($P12,DATA!$B$1:$Q$380,11,FALSE)="","",VLOOKUP($P12,DATA!$B$1:$Q$380,11,FALSE)))</f>
        <v/>
      </c>
      <c r="I12" s="84" t="str">
        <f>+IF(VLOOKUP($P12,DATA!$B$1:$Q$380,12,FALSE)="            ","",IF(VLOOKUP($P12,DATA!$B$1:$Q$380,12,FALSE)="","",VLOOKUP($P12,DATA!$B$1:$Q$380,12,FALSE)))</f>
        <v/>
      </c>
      <c r="J12" s="84" t="str">
        <f>+IF(VLOOKUP($P12,DATA!$B$1:$Q$380,13,FALSE)="            ","",IF(VLOOKUP($P12,DATA!$B$1:$Q$380,13,FALSE)="","",VLOOKUP($P12,DATA!$B$1:$Q$380,13,FALSE)))</f>
        <v/>
      </c>
      <c r="K12" s="84" t="str">
        <f>+IF(VLOOKUP($P12,DATA!$B$1:$Q$380,14,FALSE)="            ","",IF(VLOOKUP($P12,DATA!$B$1:$Q$380,14,FALSE)="","",VLOOKUP($P12,DATA!$B$1:$Q$380,14,FALSE)))</f>
        <v/>
      </c>
      <c r="L12" s="84">
        <f>+IF(VLOOKUP($P12,DATA!$B$1:$Q$380,15,FALSE)="            ","",IF(VLOOKUP($P12,DATA!$B$1:$Q$380,15,FALSE)="","",VLOOKUP($P12,DATA!$B$1:$Q$380,15,FALSE)))</f>
        <v>1</v>
      </c>
      <c r="M12" s="84">
        <f>+IF(VLOOKUP($P12,DATA!$B$1:$Q$380,16,FALSE)="            ","",IF(VLOOKUP($P12,DATA!$B$1:$Q$380,16,FALSE)="","",VLOOKUP($P12,DATA!$B$1:$Q$380,16,FALSE)))</f>
        <v>1</v>
      </c>
      <c r="O12" s="1">
        <v>7</v>
      </c>
      <c r="P12" s="1" t="str">
        <f t="shared" si="0"/>
        <v>6824F7</v>
      </c>
      <c r="Q12" s="110"/>
    </row>
    <row r="13" spans="1:18" x14ac:dyDescent="0.25">
      <c r="A13" s="87">
        <v>2017</v>
      </c>
      <c r="B13" s="100" t="str">
        <f>+IF(VLOOKUP($P13,DATA!$B$1:$Q$380,4,FALSE)="            ","",IF(VLOOKUP($P13,DATA!$B$1:$Q$380,4,FALSE)="","",VLOOKUP($P13,DATA!$B$1:$Q$380,4,FALSE)))</f>
        <v/>
      </c>
      <c r="C13" s="54" t="str">
        <f>+IF(VLOOKUP($P13,DATA!$B$1:$Q$380,5,FALSE)="            ","",IF(VLOOKUP($P13,DATA!$B$1:$Q$380,5,FALSE)="","",VLOOKUP($P13,DATA!$B$1:$Q$380,5,FALSE)))</f>
        <v/>
      </c>
      <c r="D13" s="55" t="str">
        <f>+IF(VLOOKUP($P13,DATA!$B$1:$Q$380,6,FALSE)="            ","",IF(VLOOKUP($P13,DATA!$B$1:$Q$380,6,FALSE)="","",VLOOKUP($P13,DATA!$B$1:$Q$380,6,FALSE)))</f>
        <v/>
      </c>
      <c r="E13" s="54"/>
      <c r="F13" s="54"/>
      <c r="G13" s="102" t="str">
        <f>+IF(VLOOKUP($P13,DATA!$B$1:$Q$380,10,FALSE)="            ","",IF(VLOOKUP($P13,DATA!$B$1:$Q$380,10,FALSE)="","",VLOOKUP($P13,DATA!$B$1:$Q$380,10,FALSE)))</f>
        <v/>
      </c>
      <c r="H13" s="85" t="str">
        <f>+IF(VLOOKUP($P13,DATA!$B$1:$Q$380,11,FALSE)="            ","",IF(VLOOKUP($P13,DATA!$B$1:$Q$380,11,FALSE)="","",VLOOKUP($P13,DATA!$B$1:$Q$380,11,FALSE)))</f>
        <v/>
      </c>
      <c r="I13" s="85" t="str">
        <f>+IF(VLOOKUP($P13,DATA!$B$1:$Q$380,12,FALSE)="            ","",IF(VLOOKUP($P13,DATA!$B$1:$Q$380,12,FALSE)="","",VLOOKUP($P13,DATA!$B$1:$Q$380,12,FALSE)))</f>
        <v/>
      </c>
      <c r="J13" s="85" t="str">
        <f>+IF(VLOOKUP($P13,DATA!$B$1:$Q$380,13,FALSE)="            ","",IF(VLOOKUP($P13,DATA!$B$1:$Q$380,13,FALSE)="","",VLOOKUP($P13,DATA!$B$1:$Q$380,13,FALSE)))</f>
        <v/>
      </c>
      <c r="K13" s="85" t="str">
        <f>+IF(VLOOKUP($P13,DATA!$B$1:$Q$380,14,FALSE)="            ","",IF(VLOOKUP($P13,DATA!$B$1:$Q$380,14,FALSE)="","",VLOOKUP($P13,DATA!$B$1:$Q$380,14,FALSE)))</f>
        <v/>
      </c>
      <c r="L13" s="85" t="str">
        <f>+IF(VLOOKUP($P13,DATA!$B$1:$Q$380,15,FALSE)="            ","",IF(VLOOKUP($P13,DATA!$B$1:$Q$380,15,FALSE)="","",VLOOKUP($P13,DATA!$B$1:$Q$380,15,FALSE)))</f>
        <v/>
      </c>
      <c r="M13" s="85" t="str">
        <f>+IF(VLOOKUP($P13,DATA!$B$1:$Q$380,16,FALSE)="            ","",IF(VLOOKUP($P13,DATA!$B$1:$Q$380,16,FALSE)="","",VLOOKUP($P13,DATA!$B$1:$Q$380,16,FALSE)))</f>
        <v/>
      </c>
      <c r="O13" s="1">
        <v>8</v>
      </c>
      <c r="P13" s="1" t="str">
        <f t="shared" si="0"/>
        <v>6824F8</v>
      </c>
      <c r="Q13" s="110"/>
    </row>
    <row r="14" spans="1:18" x14ac:dyDescent="0.25">
      <c r="A14" s="88" t="s">
        <v>4</v>
      </c>
      <c r="B14" s="99">
        <f>+IF(VLOOKUP($P14,DATA!$B$1:$Q$380,4,FALSE)="            ","",IF(VLOOKUP($P14,DATA!$B$1:$Q$380,4,FALSE)="","",VLOOKUP($P14,DATA!$B$1:$Q$380,4,FALSE)))</f>
        <v>49</v>
      </c>
      <c r="C14" s="44">
        <f>+IF(VLOOKUP($P14,DATA!$B$1:$Q$380,5,FALSE)="            ","",IF(VLOOKUP($P14,DATA!$B$1:$Q$380,5,FALSE)="","",VLOOKUP($P14,DATA!$B$1:$Q$380,5,FALSE)))</f>
        <v>1214</v>
      </c>
      <c r="D14" s="53">
        <f>+IF(VLOOKUP($P14,DATA!$B$1:$Q$380,6,FALSE)="            ","",IF(VLOOKUP($P14,DATA!$B$1:$Q$380,6,FALSE)="","",VLOOKUP($P14,DATA!$B$1:$Q$380,6,FALSE)))</f>
        <v>2.4780000000000002</v>
      </c>
      <c r="E14" s="44"/>
      <c r="F14" s="44"/>
      <c r="G14" s="101" t="str">
        <f>+IF(VLOOKUP($P14,DATA!$B$1:$Q$380,10,FALSE)="            ","",IF(VLOOKUP($P14,DATA!$B$1:$Q$380,10,FALSE)="","",VLOOKUP($P14,DATA!$B$1:$Q$380,10,FALSE)))</f>
        <v/>
      </c>
      <c r="H14" s="84" t="str">
        <f>+IF(VLOOKUP($P14,DATA!$B$1:$Q$380,11,FALSE)="            ","",IF(VLOOKUP($P14,DATA!$B$1:$Q$380,11,FALSE)="","",VLOOKUP($P14,DATA!$B$1:$Q$380,11,FALSE)))</f>
        <v/>
      </c>
      <c r="I14" s="84" t="str">
        <f>+IF(VLOOKUP($P14,DATA!$B$1:$Q$380,12,FALSE)="            ","",IF(VLOOKUP($P14,DATA!$B$1:$Q$380,12,FALSE)="","",VLOOKUP($P14,DATA!$B$1:$Q$380,12,FALSE)))</f>
        <v/>
      </c>
      <c r="J14" s="84" t="str">
        <f>+IF(VLOOKUP($P14,DATA!$B$1:$Q$380,13,FALSE)="            ","",IF(VLOOKUP($P14,DATA!$B$1:$Q$380,13,FALSE)="","",VLOOKUP($P14,DATA!$B$1:$Q$380,13,FALSE)))</f>
        <v/>
      </c>
      <c r="K14" s="84" t="str">
        <f>+IF(VLOOKUP($P14,DATA!$B$1:$Q$380,14,FALSE)="            ","",IF(VLOOKUP($P14,DATA!$B$1:$Q$380,14,FALSE)="","",VLOOKUP($P14,DATA!$B$1:$Q$380,14,FALSE)))</f>
        <v/>
      </c>
      <c r="L14" s="84">
        <f>+IF(VLOOKUP($P14,DATA!$B$1:$Q$380,15,FALSE)="            ","",IF(VLOOKUP($P14,DATA!$B$1:$Q$380,15,FALSE)="","",VLOOKUP($P14,DATA!$B$1:$Q$380,15,FALSE)))</f>
        <v>1</v>
      </c>
      <c r="M14" s="84">
        <f>+IF(VLOOKUP($P14,DATA!$B$1:$Q$380,16,FALSE)="            ","",IF(VLOOKUP($P14,DATA!$B$1:$Q$380,16,FALSE)="","",VLOOKUP($P14,DATA!$B$1:$Q$380,16,FALSE)))</f>
        <v>1</v>
      </c>
      <c r="O14" s="1">
        <v>9</v>
      </c>
      <c r="P14" s="1" t="str">
        <f t="shared" si="0"/>
        <v>6824F9</v>
      </c>
      <c r="Q14" s="110"/>
    </row>
    <row r="15" spans="1:18" x14ac:dyDescent="0.25">
      <c r="A15" s="88" t="s">
        <v>5</v>
      </c>
      <c r="B15" s="99" t="str">
        <f>+IF(VLOOKUP($P15,DATA!$B$1:$Q$380,4,FALSE)="            ","",IF(VLOOKUP($P15,DATA!$B$1:$Q$380,4,FALSE)="","",VLOOKUP($P15,DATA!$B$1:$Q$380,4,FALSE)))</f>
        <v/>
      </c>
      <c r="C15" s="44" t="str">
        <f>+IF(VLOOKUP($P15,DATA!$B$1:$Q$380,5,FALSE)="            ","",IF(VLOOKUP($P15,DATA!$B$1:$Q$380,5,FALSE)="","",VLOOKUP($P15,DATA!$B$1:$Q$380,5,FALSE)))</f>
        <v/>
      </c>
      <c r="D15" s="53" t="str">
        <f>+IF(VLOOKUP($P15,DATA!$B$1:$Q$380,6,FALSE)="            ","",IF(VLOOKUP($P15,DATA!$B$1:$Q$380,6,FALSE)="","",VLOOKUP($P15,DATA!$B$1:$Q$380,6,FALSE)))</f>
        <v/>
      </c>
      <c r="E15" s="53"/>
      <c r="F15" s="44"/>
      <c r="G15" s="97" t="str">
        <f>+IF(VLOOKUP($P15,DATA!$B$1:$Q$380,10,FALSE)="            ","",IF(VLOOKUP($P15,DATA!$B$1:$Q$380,10,FALSE)="","",VLOOKUP($P15,DATA!$B$1:$Q$380,10,FALSE)))</f>
        <v/>
      </c>
      <c r="H15" s="84" t="str">
        <f>+IF(VLOOKUP($P15,DATA!$B$1:$Q$380,11,FALSE)="            ","",IF(VLOOKUP($P15,DATA!$B$1:$Q$380,11,FALSE)="","",VLOOKUP($P15,DATA!$B$1:$Q$380,11,FALSE)))</f>
        <v/>
      </c>
      <c r="I15" s="84" t="str">
        <f>+IF(VLOOKUP($P15,DATA!$B$1:$Q$380,12,FALSE)="            ","",IF(VLOOKUP($P15,DATA!$B$1:$Q$380,12,FALSE)="","",VLOOKUP($P15,DATA!$B$1:$Q$380,12,FALSE)))</f>
        <v/>
      </c>
      <c r="J15" s="84" t="str">
        <f>+IF(VLOOKUP($P15,DATA!$B$1:$Q$380,13,FALSE)="            ","",IF(VLOOKUP($P15,DATA!$B$1:$Q$380,13,FALSE)="","",VLOOKUP($P15,DATA!$B$1:$Q$380,13,FALSE)))</f>
        <v/>
      </c>
      <c r="K15" s="84" t="str">
        <f>+IF(VLOOKUP($P15,DATA!$B$1:$Q$380,14,FALSE)="            ","",IF(VLOOKUP($P15,DATA!$B$1:$Q$380,14,FALSE)="","",VLOOKUP($P15,DATA!$B$1:$Q$380,14,FALSE)))</f>
        <v/>
      </c>
      <c r="L15" s="84" t="str">
        <f>+IF(VLOOKUP($P15,DATA!$B$1:$Q$380,15,FALSE)="            ","",IF(VLOOKUP($P15,DATA!$B$1:$Q$380,15,FALSE)="","",VLOOKUP($P15,DATA!$B$1:$Q$380,15,FALSE)))</f>
        <v/>
      </c>
      <c r="M15" s="84" t="str">
        <f>+IF(VLOOKUP($P15,DATA!$B$1:$Q$380,16,FALSE)="            ","",IF(VLOOKUP($P15,DATA!$B$1:$Q$380,16,FALSE)="","",VLOOKUP($P15,DATA!$B$1:$Q$380,16,FALSE)))</f>
        <v/>
      </c>
      <c r="O15" s="1">
        <v>10</v>
      </c>
      <c r="P15" s="1" t="str">
        <f t="shared" si="0"/>
        <v>6824F10</v>
      </c>
      <c r="Q15" s="110"/>
    </row>
    <row r="16" spans="1:18" x14ac:dyDescent="0.25">
      <c r="Q16" s="110"/>
    </row>
    <row r="17" spans="1:17" x14ac:dyDescent="0.25">
      <c r="A17" s="79"/>
      <c r="B17" s="58"/>
      <c r="C17" s="57"/>
      <c r="D17" s="57"/>
      <c r="E17" s="57"/>
      <c r="F17" s="59" t="s">
        <v>19</v>
      </c>
      <c r="G17" s="57"/>
      <c r="H17" s="57"/>
      <c r="I17" s="57"/>
      <c r="J17" s="57"/>
      <c r="K17" s="57"/>
      <c r="L17" s="57"/>
      <c r="Q17" s="110"/>
    </row>
    <row r="18" spans="1:17" x14ac:dyDescent="0.25">
      <c r="A18" s="50" t="s">
        <v>8</v>
      </c>
      <c r="B18" s="47"/>
      <c r="C18" s="48"/>
      <c r="D18" s="51" t="s">
        <v>20</v>
      </c>
      <c r="E18" s="48"/>
      <c r="F18" s="48"/>
      <c r="G18" s="47"/>
      <c r="H18" s="48"/>
      <c r="I18" s="51" t="s">
        <v>21</v>
      </c>
      <c r="J18" s="48"/>
      <c r="K18" s="48"/>
      <c r="L18" s="48"/>
      <c r="M18" s="60"/>
      <c r="Q18" s="110"/>
    </row>
    <row r="19" spans="1:17" x14ac:dyDescent="0.25">
      <c r="A19" s="78" t="s">
        <v>11</v>
      </c>
      <c r="B19" s="89" t="s">
        <v>13</v>
      </c>
      <c r="C19" s="90" t="s">
        <v>14</v>
      </c>
      <c r="D19" s="90" t="s">
        <v>15</v>
      </c>
      <c r="E19" s="90" t="s">
        <v>16</v>
      </c>
      <c r="F19" s="90" t="s">
        <v>17</v>
      </c>
      <c r="G19" s="89" t="s">
        <v>13</v>
      </c>
      <c r="H19" s="90" t="s">
        <v>14</v>
      </c>
      <c r="I19" s="90" t="s">
        <v>15</v>
      </c>
      <c r="J19" s="90" t="s">
        <v>16</v>
      </c>
      <c r="K19" s="90" t="s">
        <v>17</v>
      </c>
      <c r="L19" s="90" t="s">
        <v>22</v>
      </c>
      <c r="M19" s="60"/>
      <c r="Q19" s="110"/>
    </row>
    <row r="20" spans="1:17" x14ac:dyDescent="0.25">
      <c r="A20" s="86">
        <f>+A9</f>
        <v>2013</v>
      </c>
      <c r="B20" s="91" t="str">
        <f>+IF(VLOOKUP($P20,DATA!$B$1:$Q$380,4,FALSE)="            ","",IF(VLOOKUP($P20,DATA!$B$1:$Q$380,4,FALSE)="","",VLOOKUP($P20,DATA!$B$1:$Q$380,4,FALSE)))</f>
        <v/>
      </c>
      <c r="C20" s="61" t="str">
        <f>+IF(VLOOKUP($P20,DATA!$B$1:$Q$380,5,FALSE)="            ","",IF(VLOOKUP($P20,DATA!$B$1:$Q$380,5,FALSE)="","",VLOOKUP($P20,DATA!$B$1:$Q$380,5,FALSE)))</f>
        <v/>
      </c>
      <c r="D20" s="61" t="str">
        <f>+IF(VLOOKUP($P20,DATA!$B$1:$Q$380,6,FALSE)="            ","",IF(VLOOKUP($P20,DATA!$B$1:$Q$380,6,FALSE)="","",VLOOKUP($P20,DATA!$B$1:$Q$380,6,FALSE)))</f>
        <v/>
      </c>
      <c r="E20" s="61" t="str">
        <f>+IF(VLOOKUP($P20,DATA!$B$1:$Q$380,7,FALSE)="            ","",IF(VLOOKUP($P20,DATA!$B$1:$Q$380,7,FALSE)="","",VLOOKUP($P20,DATA!$B$1:$Q$380,7,FALSE)))</f>
        <v/>
      </c>
      <c r="F20" s="92" t="str">
        <f>+IF(VLOOKUP($P20,DATA!$B$1:$Q$380,8,FALSE)="            ","",IF(VLOOKUP($P20,DATA!$B$1:$Q$380,8,FALSE)="","",VLOOKUP($P20,DATA!$B$1:$Q$380,8,FALSE)))</f>
        <v/>
      </c>
      <c r="G20" s="61" t="str">
        <f>+IF(VLOOKUP($P20,DATA!$B$1:$Q$380,9,FALSE)="            ","",IF(VLOOKUP($P20,DATA!$B$1:$Q$380,9,FALSE)="","",VLOOKUP($P20,DATA!$B$1:$Q$380,9,FALSE)))</f>
        <v/>
      </c>
      <c r="H20" s="52" t="str">
        <f>+IF(VLOOKUP($P20,DATA!$B$1:$Q$380,10,FALSE)="            ","",IF(VLOOKUP($P20,DATA!$B$1:$Q$380,10,FALSE)="","",VLOOKUP($P20,DATA!$B$1:$Q$380,10,FALSE)))</f>
        <v/>
      </c>
      <c r="I20" s="52" t="str">
        <f>+IF(VLOOKUP($P20,DATA!$B$1:$Q$380,11,FALSE)="            ","",IF(VLOOKUP($P20,DATA!$B$1:$Q$380,11,FALSE)="","",VLOOKUP($P20,DATA!$B$1:$Q$380,11,FALSE)))</f>
        <v/>
      </c>
      <c r="J20" s="52" t="str">
        <f>+IF(VLOOKUP($P20,DATA!$B$1:$Q$380,12,FALSE)="            ","",IF(VLOOKUP($P20,DATA!$B$1:$Q$380,12,FALSE)="","",VLOOKUP($P20,DATA!$B$1:$Q$380,12,FALSE)))</f>
        <v/>
      </c>
      <c r="K20" s="52" t="str">
        <f>+IF(VLOOKUP($P20,DATA!$B$1:$Q$380,13,FALSE)="            ","",IF(VLOOKUP($P20,DATA!$B$1:$Q$380,13,FALSE)="","",VLOOKUP($P20,DATA!$B$1:$Q$380,13,FALSE)))</f>
        <v/>
      </c>
      <c r="L20" s="52" t="str">
        <f>+IF(VLOOKUP($P20,DATA!$B$1:$Q$380,14,FALSE)="            ","",IF(VLOOKUP($P20,DATA!$B$1:$Q$380,14,FALSE)="","",VLOOKUP($P20,DATA!$B$1:$Q$380,14,FALSE)))</f>
        <v/>
      </c>
      <c r="M20" s="44"/>
      <c r="O20" s="1">
        <v>11</v>
      </c>
      <c r="P20" s="1" t="str">
        <f>+($L$5)&amp;O20</f>
        <v>6824F11</v>
      </c>
      <c r="Q20" s="110"/>
    </row>
    <row r="21" spans="1:17" x14ac:dyDescent="0.25">
      <c r="A21" s="76">
        <f>+A10</f>
        <v>2014</v>
      </c>
      <c r="B21" s="93" t="str">
        <f>+IF(VLOOKUP($P21,DATA!$B$1:$Q$380,4,FALSE)="            ","",IF(VLOOKUP($P21,DATA!$B$1:$Q$380,4,FALSE)="","",VLOOKUP($P21,DATA!$B$1:$Q$380,4,FALSE)))</f>
        <v/>
      </c>
      <c r="C21" s="62" t="str">
        <f>+IF(VLOOKUP($P21,DATA!$B$1:$Q$380,5,FALSE)="            ","",IF(VLOOKUP($P21,DATA!$B$1:$Q$380,5,FALSE)="","",VLOOKUP($P21,DATA!$B$1:$Q$380,5,FALSE)))</f>
        <v/>
      </c>
      <c r="D21" s="62" t="str">
        <f>+IF(VLOOKUP($P21,DATA!$B$1:$Q$380,6,FALSE)="            ","",IF(VLOOKUP($P21,DATA!$B$1:$Q$380,6,FALSE)="","",VLOOKUP($P21,DATA!$B$1:$Q$380,6,FALSE)))</f>
        <v/>
      </c>
      <c r="E21" s="62" t="str">
        <f>+IF(VLOOKUP($P21,DATA!$B$1:$Q$380,7,FALSE)="            ","",IF(VLOOKUP($P21,DATA!$B$1:$Q$380,7,FALSE)="","",VLOOKUP($P21,DATA!$B$1:$Q$380,7,FALSE)))</f>
        <v/>
      </c>
      <c r="F21" s="94" t="str">
        <f>+IF(VLOOKUP($P21,DATA!$B$1:$Q$380,8,FALSE)="            ","",IF(VLOOKUP($P21,DATA!$B$1:$Q$380,8,FALSE)="","",VLOOKUP($P21,DATA!$B$1:$Q$380,8,FALSE)))</f>
        <v/>
      </c>
      <c r="G21" s="62" t="str">
        <f>+IF(VLOOKUP($P21,DATA!$B$1:$Q$380,9,FALSE)="            ","",IF(VLOOKUP($P21,DATA!$B$1:$Q$380,9,FALSE)="","",VLOOKUP($P21,DATA!$B$1:$Q$380,9,FALSE)))</f>
        <v/>
      </c>
      <c r="H21" s="44" t="str">
        <f>+IF(VLOOKUP($P21,DATA!$B$1:$Q$380,10,FALSE)="            ","",IF(VLOOKUP($P21,DATA!$B$1:$Q$380,10,FALSE)="","",VLOOKUP($P21,DATA!$B$1:$Q$380,10,FALSE)))</f>
        <v/>
      </c>
      <c r="I21" s="44" t="str">
        <f>+IF(VLOOKUP($P21,DATA!$B$1:$Q$380,11,FALSE)="            ","",IF(VLOOKUP($P21,DATA!$B$1:$Q$380,11,FALSE)="","",VLOOKUP($P21,DATA!$B$1:$Q$380,11,FALSE)))</f>
        <v/>
      </c>
      <c r="J21" s="44" t="str">
        <f>+IF(VLOOKUP($P21,DATA!$B$1:$Q$380,12,FALSE)="            ","",IF(VLOOKUP($P21,DATA!$B$1:$Q$380,12,FALSE)="","",VLOOKUP($P21,DATA!$B$1:$Q$380,12,FALSE)))</f>
        <v/>
      </c>
      <c r="K21" s="44" t="str">
        <f>+IF(VLOOKUP($P21,DATA!$B$1:$Q$380,13,FALSE)="            ","",IF(VLOOKUP($P21,DATA!$B$1:$Q$380,13,FALSE)="","",VLOOKUP($P21,DATA!$B$1:$Q$380,13,FALSE)))</f>
        <v/>
      </c>
      <c r="L21" s="44" t="str">
        <f>+IF(VLOOKUP($P21,DATA!$B$1:$Q$380,14,FALSE)="            ","",IF(VLOOKUP($P21,DATA!$B$1:$Q$380,14,FALSE)="","",VLOOKUP($P21,DATA!$B$1:$Q$380,14,FALSE)))</f>
        <v/>
      </c>
      <c r="M21" s="44"/>
      <c r="O21" s="1">
        <v>12</v>
      </c>
      <c r="P21" s="1" t="str">
        <f t="shared" ref="P21:P26" si="1">+($L$5)&amp;O21</f>
        <v>6824F12</v>
      </c>
      <c r="Q21" s="110"/>
    </row>
    <row r="22" spans="1:17" x14ac:dyDescent="0.25">
      <c r="A22" s="76">
        <f>+A11</f>
        <v>2015</v>
      </c>
      <c r="B22" s="93" t="str">
        <f>+IF(VLOOKUP($P22,DATA!$B$1:$Q$380,4,FALSE)="            ","",IF(VLOOKUP($P22,DATA!$B$1:$Q$380,4,FALSE)="","",VLOOKUP($P22,DATA!$B$1:$Q$380,4,FALSE)))</f>
        <v/>
      </c>
      <c r="C22" s="62" t="str">
        <f>+IF(VLOOKUP($P22,DATA!$B$1:$Q$380,5,FALSE)="            ","",IF(VLOOKUP($P22,DATA!$B$1:$Q$380,5,FALSE)="","",VLOOKUP($P22,DATA!$B$1:$Q$380,5,FALSE)))</f>
        <v/>
      </c>
      <c r="D22" s="62" t="str">
        <f>+IF(VLOOKUP($P22,DATA!$B$1:$Q$380,6,FALSE)="            ","",IF(VLOOKUP($P22,DATA!$B$1:$Q$380,6,FALSE)="","",VLOOKUP($P22,DATA!$B$1:$Q$380,6,FALSE)))</f>
        <v/>
      </c>
      <c r="E22" s="62" t="str">
        <f>+IF(VLOOKUP($P22,DATA!$B$1:$Q$380,7,FALSE)="            ","",IF(VLOOKUP($P22,DATA!$B$1:$Q$380,7,FALSE)="","",VLOOKUP($P22,DATA!$B$1:$Q$380,7,FALSE)))</f>
        <v/>
      </c>
      <c r="F22" s="94" t="str">
        <f>+IF(VLOOKUP($P22,DATA!$B$1:$Q$380,8,FALSE)="            ","",IF(VLOOKUP($P22,DATA!$B$1:$Q$380,8,FALSE)="","",VLOOKUP($P22,DATA!$B$1:$Q$380,8,FALSE)))</f>
        <v/>
      </c>
      <c r="G22" s="62" t="str">
        <f>+IF(VLOOKUP($P22,DATA!$B$1:$Q$380,9,FALSE)="            ","",IF(VLOOKUP($P22,DATA!$B$1:$Q$380,9,FALSE)="","",VLOOKUP($P22,DATA!$B$1:$Q$380,9,FALSE)))</f>
        <v/>
      </c>
      <c r="H22" s="44" t="str">
        <f>+IF(VLOOKUP($P22,DATA!$B$1:$Q$380,10,FALSE)="            ","",IF(VLOOKUP($P22,DATA!$B$1:$Q$380,10,FALSE)="","",VLOOKUP($P22,DATA!$B$1:$Q$380,10,FALSE)))</f>
        <v/>
      </c>
      <c r="I22" s="44" t="str">
        <f>+IF(VLOOKUP($P22,DATA!$B$1:$Q$380,11,FALSE)="            ","",IF(VLOOKUP($P22,DATA!$B$1:$Q$380,11,FALSE)="","",VLOOKUP($P22,DATA!$B$1:$Q$380,11,FALSE)))</f>
        <v/>
      </c>
      <c r="J22" s="44" t="str">
        <f>+IF(VLOOKUP($P22,DATA!$B$1:$Q$380,12,FALSE)="            ","",IF(VLOOKUP($P22,DATA!$B$1:$Q$380,12,FALSE)="","",VLOOKUP($P22,DATA!$B$1:$Q$380,12,FALSE)))</f>
        <v/>
      </c>
      <c r="K22" s="44" t="str">
        <f>+IF(VLOOKUP($P22,DATA!$B$1:$Q$380,13,FALSE)="            ","",IF(VLOOKUP($P22,DATA!$B$1:$Q$380,13,FALSE)="","",VLOOKUP($P22,DATA!$B$1:$Q$380,13,FALSE)))</f>
        <v/>
      </c>
      <c r="L22" s="44" t="str">
        <f>+IF(VLOOKUP($P22,DATA!$B$1:$Q$380,14,FALSE)="            ","",IF(VLOOKUP($P22,DATA!$B$1:$Q$380,14,FALSE)="","",VLOOKUP($P22,DATA!$B$1:$Q$380,14,FALSE)))</f>
        <v/>
      </c>
      <c r="M22" s="44"/>
      <c r="O22" s="1">
        <v>13</v>
      </c>
      <c r="P22" s="1" t="str">
        <f t="shared" si="1"/>
        <v>6824F13</v>
      </c>
      <c r="Q22" s="110"/>
    </row>
    <row r="23" spans="1:17" x14ac:dyDescent="0.25">
      <c r="A23" s="76">
        <f>+A12</f>
        <v>2016</v>
      </c>
      <c r="B23" s="93" t="str">
        <f>+IF(VLOOKUP($P23,DATA!$B$1:$Q$380,4,FALSE)="            ","",IF(VLOOKUP($P23,DATA!$B$1:$Q$380,4,FALSE)="","",VLOOKUP($P23,DATA!$B$1:$Q$380,4,FALSE)))</f>
        <v/>
      </c>
      <c r="C23" s="62" t="str">
        <f>+IF(VLOOKUP($P23,DATA!$B$1:$Q$380,5,FALSE)="            ","",IF(VLOOKUP($P23,DATA!$B$1:$Q$380,5,FALSE)="","",VLOOKUP($P23,DATA!$B$1:$Q$380,5,FALSE)))</f>
        <v/>
      </c>
      <c r="D23" s="62" t="str">
        <f>+IF(VLOOKUP($P23,DATA!$B$1:$Q$380,6,FALSE)="            ","",IF(VLOOKUP($P23,DATA!$B$1:$Q$380,6,FALSE)="","",VLOOKUP($P23,DATA!$B$1:$Q$380,6,FALSE)))</f>
        <v/>
      </c>
      <c r="E23" s="62" t="str">
        <f>+IF(VLOOKUP($P23,DATA!$B$1:$Q$380,7,FALSE)="            ","",IF(VLOOKUP($P23,DATA!$B$1:$Q$380,7,FALSE)="","",VLOOKUP($P23,DATA!$B$1:$Q$380,7,FALSE)))</f>
        <v/>
      </c>
      <c r="F23" s="94">
        <f>+IF(VLOOKUP($P23,DATA!$B$1:$Q$380,8,FALSE)="            ","",IF(VLOOKUP($P23,DATA!$B$1:$Q$380,8,FALSE)="","",VLOOKUP($P23,DATA!$B$1:$Q$380,8,FALSE)))</f>
        <v>453</v>
      </c>
      <c r="G23" s="62" t="str">
        <f>+IF(VLOOKUP($P23,DATA!$B$1:$Q$380,9,FALSE)="            ","",IF(VLOOKUP($P23,DATA!$B$1:$Q$380,9,FALSE)="","",VLOOKUP($P23,DATA!$B$1:$Q$380,9,FALSE)))</f>
        <v/>
      </c>
      <c r="H23" s="44" t="str">
        <f>+IF(VLOOKUP($P23,DATA!$B$1:$Q$380,10,FALSE)="            ","",IF(VLOOKUP($P23,DATA!$B$1:$Q$380,10,FALSE)="","",VLOOKUP($P23,DATA!$B$1:$Q$380,10,FALSE)))</f>
        <v/>
      </c>
      <c r="I23" s="44" t="str">
        <f>+IF(VLOOKUP($P23,DATA!$B$1:$Q$380,11,FALSE)="            ","",IF(VLOOKUP($P23,DATA!$B$1:$Q$380,11,FALSE)="","",VLOOKUP($P23,DATA!$B$1:$Q$380,11,FALSE)))</f>
        <v/>
      </c>
      <c r="J23" s="44" t="str">
        <f>+IF(VLOOKUP($P23,DATA!$B$1:$Q$380,12,FALSE)="            ","",IF(VLOOKUP($P23,DATA!$B$1:$Q$380,12,FALSE)="","",VLOOKUP($P23,DATA!$B$1:$Q$380,12,FALSE)))</f>
        <v/>
      </c>
      <c r="K23" s="44">
        <f>+IF(VLOOKUP($P23,DATA!$B$1:$Q$380,13,FALSE)="            ","",IF(VLOOKUP($P23,DATA!$B$1:$Q$380,13,FALSE)="","",VLOOKUP($P23,DATA!$B$1:$Q$380,13,FALSE)))</f>
        <v>761</v>
      </c>
      <c r="L23" s="44" t="str">
        <f>+IF(VLOOKUP($P23,DATA!$B$1:$Q$380,14,FALSE)="            ","",IF(VLOOKUP($P23,DATA!$B$1:$Q$380,14,FALSE)="","",VLOOKUP($P23,DATA!$B$1:$Q$380,14,FALSE)))</f>
        <v/>
      </c>
      <c r="M23" s="44"/>
      <c r="O23" s="1">
        <v>14</v>
      </c>
      <c r="P23" s="1" t="str">
        <f t="shared" si="1"/>
        <v>6824F14</v>
      </c>
      <c r="Q23" s="110"/>
    </row>
    <row r="24" spans="1:17" x14ac:dyDescent="0.25">
      <c r="A24" s="87">
        <f>+A13</f>
        <v>2017</v>
      </c>
      <c r="B24" s="95" t="str">
        <f>+IF(VLOOKUP($P24,DATA!$B$1:$Q$380,4,FALSE)="            ","",IF(VLOOKUP($P24,DATA!$B$1:$Q$380,4,FALSE)="","",VLOOKUP($P24,DATA!$B$1:$Q$380,4,FALSE)))</f>
        <v/>
      </c>
      <c r="C24" s="63" t="str">
        <f>+IF(VLOOKUP($P24,DATA!$B$1:$Q$380,5,FALSE)="            ","",IF(VLOOKUP($P24,DATA!$B$1:$Q$380,5,FALSE)="","",VLOOKUP($P24,DATA!$B$1:$Q$380,5,FALSE)))</f>
        <v/>
      </c>
      <c r="D24" s="63" t="str">
        <f>+IF(VLOOKUP($P24,DATA!$B$1:$Q$380,6,FALSE)="            ","",IF(VLOOKUP($P24,DATA!$B$1:$Q$380,6,FALSE)="","",VLOOKUP($P24,DATA!$B$1:$Q$380,6,FALSE)))</f>
        <v/>
      </c>
      <c r="E24" s="63" t="str">
        <f>+IF(VLOOKUP($P24,DATA!$B$1:$Q$380,7,FALSE)="            ","",IF(VLOOKUP($P24,DATA!$B$1:$Q$380,7,FALSE)="","",VLOOKUP($P24,DATA!$B$1:$Q$380,7,FALSE)))</f>
        <v/>
      </c>
      <c r="F24" s="96" t="str">
        <f>+IF(VLOOKUP($P24,DATA!$B$1:$Q$380,8,FALSE)="            ","",IF(VLOOKUP($P24,DATA!$B$1:$Q$380,8,FALSE)="","",VLOOKUP($P24,DATA!$B$1:$Q$380,8,FALSE)))</f>
        <v/>
      </c>
      <c r="G24" s="63" t="str">
        <f>+IF(VLOOKUP($P24,DATA!$B$1:$Q$380,9,FALSE)="            ","",IF(VLOOKUP($P24,DATA!$B$1:$Q$380,9,FALSE)="","",VLOOKUP($P24,DATA!$B$1:$Q$380,9,FALSE)))</f>
        <v/>
      </c>
      <c r="H24" s="54" t="str">
        <f>+IF(VLOOKUP($P24,DATA!$B$1:$Q$380,10,FALSE)="            ","",IF(VLOOKUP($P24,DATA!$B$1:$Q$380,10,FALSE)="","",VLOOKUP($P24,DATA!$B$1:$Q$380,10,FALSE)))</f>
        <v/>
      </c>
      <c r="I24" s="54" t="str">
        <f>+IF(VLOOKUP($P24,DATA!$B$1:$Q$380,11,FALSE)="            ","",IF(VLOOKUP($P24,DATA!$B$1:$Q$380,11,FALSE)="","",VLOOKUP($P24,DATA!$B$1:$Q$380,11,FALSE)))</f>
        <v/>
      </c>
      <c r="J24" s="54" t="str">
        <f>+IF(VLOOKUP($P24,DATA!$B$1:$Q$380,12,FALSE)="            ","",IF(VLOOKUP($P24,DATA!$B$1:$Q$380,12,FALSE)="","",VLOOKUP($P24,DATA!$B$1:$Q$380,12,FALSE)))</f>
        <v/>
      </c>
      <c r="K24" s="54" t="str">
        <f>+IF(VLOOKUP($P24,DATA!$B$1:$Q$380,13,FALSE)="            ","",IF(VLOOKUP($P24,DATA!$B$1:$Q$380,13,FALSE)="","",VLOOKUP($P24,DATA!$B$1:$Q$380,13,FALSE)))</f>
        <v/>
      </c>
      <c r="L24" s="54" t="str">
        <f>+IF(VLOOKUP($P24,DATA!$B$1:$Q$380,14,FALSE)="            ","",IF(VLOOKUP($P24,DATA!$B$1:$Q$380,14,FALSE)="","",VLOOKUP($P24,DATA!$B$1:$Q$380,14,FALSE)))</f>
        <v/>
      </c>
      <c r="M24" s="44"/>
      <c r="O24" s="1">
        <v>15</v>
      </c>
      <c r="P24" s="1" t="str">
        <f t="shared" si="1"/>
        <v>6824F15</v>
      </c>
      <c r="Q24" s="110"/>
    </row>
    <row r="25" spans="1:17" x14ac:dyDescent="0.25">
      <c r="A25" s="98" t="s">
        <v>4</v>
      </c>
      <c r="B25" s="93" t="str">
        <f>+IF(VLOOKUP($P25,DATA!$B$1:$Q$380,4,FALSE)="            ","",IF(VLOOKUP($P25,DATA!$B$1:$Q$380,4,FALSE)="","",VLOOKUP($P25,DATA!$B$1:$Q$380,4,FALSE)))</f>
        <v/>
      </c>
      <c r="C25" s="62" t="str">
        <f>+IF(VLOOKUP($P25,DATA!$B$1:$Q$380,5,FALSE)="            ","",IF(VLOOKUP($P25,DATA!$B$1:$Q$380,5,FALSE)="","",VLOOKUP($P25,DATA!$B$1:$Q$380,5,FALSE)))</f>
        <v/>
      </c>
      <c r="D25" s="62" t="str">
        <f>+IF(VLOOKUP($P25,DATA!$B$1:$Q$380,6,FALSE)="            ","",IF(VLOOKUP($P25,DATA!$B$1:$Q$380,6,FALSE)="","",VLOOKUP($P25,DATA!$B$1:$Q$380,6,FALSE)))</f>
        <v/>
      </c>
      <c r="E25" s="62" t="str">
        <f>+IF(VLOOKUP($P25,DATA!$B$1:$Q$380,7,FALSE)="            ","",IF(VLOOKUP($P25,DATA!$B$1:$Q$380,7,FALSE)="","",VLOOKUP($P25,DATA!$B$1:$Q$380,7,FALSE)))</f>
        <v/>
      </c>
      <c r="F25" s="94">
        <f>+IF(VLOOKUP($P25,DATA!$B$1:$Q$380,8,FALSE)="            ","",IF(VLOOKUP($P25,DATA!$B$1:$Q$380,8,FALSE)="","",VLOOKUP($P25,DATA!$B$1:$Q$380,8,FALSE)))</f>
        <v>453</v>
      </c>
      <c r="G25" s="62" t="str">
        <f>+IF(VLOOKUP($P25,DATA!$B$1:$Q$380,9,FALSE)="            ","",IF(VLOOKUP($P25,DATA!$B$1:$Q$380,9,FALSE)="","",VLOOKUP($P25,DATA!$B$1:$Q$380,9,FALSE)))</f>
        <v/>
      </c>
      <c r="H25" s="44" t="str">
        <f>+IF(VLOOKUP($P25,DATA!$B$1:$Q$380,10,FALSE)="            ","",IF(VLOOKUP($P25,DATA!$B$1:$Q$380,10,FALSE)="","",VLOOKUP($P25,DATA!$B$1:$Q$380,10,FALSE)))</f>
        <v/>
      </c>
      <c r="I25" s="44" t="str">
        <f>+IF(VLOOKUP($P25,DATA!$B$1:$Q$380,11,FALSE)="            ","",IF(VLOOKUP($P25,DATA!$B$1:$Q$380,11,FALSE)="","",VLOOKUP($P25,DATA!$B$1:$Q$380,11,FALSE)))</f>
        <v/>
      </c>
      <c r="J25" s="44" t="str">
        <f>+IF(VLOOKUP($P25,DATA!$B$1:$Q$380,12,FALSE)="            ","",IF(VLOOKUP($P25,DATA!$B$1:$Q$380,12,FALSE)="","",VLOOKUP($P25,DATA!$B$1:$Q$380,12,FALSE)))</f>
        <v/>
      </c>
      <c r="K25" s="44">
        <f>+IF(VLOOKUP($P25,DATA!$B$1:$Q$380,13,FALSE)="            ","",IF(VLOOKUP($P25,DATA!$B$1:$Q$380,13,FALSE)="","",VLOOKUP($P25,DATA!$B$1:$Q$380,13,FALSE)))</f>
        <v>761</v>
      </c>
      <c r="L25" s="44" t="str">
        <f>+IF(VLOOKUP($P25,DATA!$B$1:$Q$380,14,FALSE)="            ","",IF(VLOOKUP($P25,DATA!$B$1:$Q$380,14,FALSE)="","",VLOOKUP($P25,DATA!$B$1:$Q$380,14,FALSE)))</f>
        <v/>
      </c>
      <c r="M25" s="44"/>
      <c r="O25" s="1">
        <v>16</v>
      </c>
      <c r="P25" s="1" t="str">
        <f t="shared" si="1"/>
        <v>6824F16</v>
      </c>
      <c r="Q25" s="110"/>
    </row>
    <row r="26" spans="1:17" x14ac:dyDescent="0.25">
      <c r="A26" s="88" t="s">
        <v>5</v>
      </c>
      <c r="B26" s="93" t="str">
        <f>+IF(VLOOKUP($P26,DATA!$B$1:$Q$380,4,FALSE)="            ","",IF(VLOOKUP($P26,DATA!$B$1:$Q$380,4,FALSE)="","",VLOOKUP($P26,DATA!$B$1:$Q$380,4,FALSE)))</f>
        <v/>
      </c>
      <c r="C26" s="62" t="str">
        <f>+IF(VLOOKUP($P26,DATA!$B$1:$Q$380,5,FALSE)="            ","",IF(VLOOKUP($P26,DATA!$B$1:$Q$380,5,FALSE)="","",VLOOKUP($P26,DATA!$B$1:$Q$380,5,FALSE)))</f>
        <v/>
      </c>
      <c r="D26" s="62" t="str">
        <f>+IF(VLOOKUP($P26,DATA!$B$1:$Q$380,6,FALSE)="            ","",IF(VLOOKUP($P26,DATA!$B$1:$Q$380,6,FALSE)="","",VLOOKUP($P26,DATA!$B$1:$Q$380,6,FALSE)))</f>
        <v/>
      </c>
      <c r="E26" s="62" t="str">
        <f>+IF(VLOOKUP($P26,DATA!$B$1:$Q$380,7,FALSE)="            ","",IF(VLOOKUP($P26,DATA!$B$1:$Q$380,7,FALSE)="","",VLOOKUP($P26,DATA!$B$1:$Q$380,7,FALSE)))</f>
        <v/>
      </c>
      <c r="F26" s="94" t="str">
        <f>+IF(VLOOKUP($P26,DATA!$B$1:$Q$380,8,FALSE)="            ","",IF(VLOOKUP($P26,DATA!$B$1:$Q$380,8,FALSE)="","",VLOOKUP($P26,DATA!$B$1:$Q$380,8,FALSE)))</f>
        <v/>
      </c>
      <c r="G26" s="62" t="str">
        <f>+IF(VLOOKUP($P26,DATA!$B$1:$Q$380,9,FALSE)="            ","",IF(VLOOKUP($P26,DATA!$B$1:$Q$380,9,FALSE)="","",VLOOKUP($P26,DATA!$B$1:$Q$380,9,FALSE)))</f>
        <v/>
      </c>
      <c r="H26" s="44" t="str">
        <f>+IF(VLOOKUP($P26,DATA!$B$1:$Q$380,10,FALSE)="            ","",IF(VLOOKUP($P26,DATA!$B$1:$Q$380,10,FALSE)="","",VLOOKUP($P26,DATA!$B$1:$Q$380,10,FALSE)))</f>
        <v/>
      </c>
      <c r="I26" s="44" t="str">
        <f>+IF(VLOOKUP($P26,DATA!$B$1:$Q$380,11,FALSE)="            ","",IF(VLOOKUP($P26,DATA!$B$1:$Q$380,11,FALSE)="","",VLOOKUP($P26,DATA!$B$1:$Q$380,11,FALSE)))</f>
        <v/>
      </c>
      <c r="J26" s="44" t="str">
        <f>+IF(VLOOKUP($P26,DATA!$B$1:$Q$380,12,FALSE)="            ","",IF(VLOOKUP($P26,DATA!$B$1:$Q$380,12,FALSE)="","",VLOOKUP($P26,DATA!$B$1:$Q$380,12,FALSE)))</f>
        <v/>
      </c>
      <c r="K26" s="44" t="str">
        <f>+IF(VLOOKUP($P26,DATA!$B$1:$Q$380,13,FALSE)="            ","",IF(VLOOKUP($P26,DATA!$B$1:$Q$380,13,FALSE)="","",VLOOKUP($P26,DATA!$B$1:$Q$380,13,FALSE)))</f>
        <v/>
      </c>
      <c r="L26" s="44" t="str">
        <f>+IF(VLOOKUP($P26,DATA!$B$1:$Q$380,14,FALSE)="            ","",IF(VLOOKUP($P26,DATA!$B$1:$Q$380,14,FALSE)="","",VLOOKUP($P26,DATA!$B$1:$Q$380,14,FALSE)))</f>
        <v/>
      </c>
      <c r="M26" s="44"/>
      <c r="O26" s="1">
        <v>17</v>
      </c>
      <c r="P26" s="1" t="str">
        <f t="shared" si="1"/>
        <v>6824F17</v>
      </c>
      <c r="Q26" s="110"/>
    </row>
    <row r="27" spans="1:17" x14ac:dyDescent="0.25">
      <c r="M27" s="60"/>
      <c r="Q27" s="110"/>
    </row>
    <row r="28" spans="1:17" x14ac:dyDescent="0.25">
      <c r="A28" s="80"/>
      <c r="B28" s="57"/>
      <c r="C28" s="57"/>
      <c r="D28" s="57"/>
      <c r="E28" s="57"/>
      <c r="F28" s="59" t="s">
        <v>23</v>
      </c>
      <c r="G28" s="57"/>
      <c r="H28" s="57"/>
      <c r="I28" s="57"/>
      <c r="J28" s="57"/>
      <c r="K28" s="57"/>
      <c r="L28" s="57"/>
      <c r="M28" s="60"/>
      <c r="Q28" s="110"/>
    </row>
    <row r="29" spans="1:17" x14ac:dyDescent="0.25">
      <c r="A29" s="81" t="s">
        <v>8</v>
      </c>
      <c r="B29" s="48"/>
      <c r="C29" s="48"/>
      <c r="D29" s="51" t="s">
        <v>20</v>
      </c>
      <c r="E29" s="48"/>
      <c r="F29" s="48"/>
      <c r="G29" s="47"/>
      <c r="H29" s="48"/>
      <c r="I29" s="51" t="s">
        <v>21</v>
      </c>
      <c r="J29" s="48"/>
      <c r="K29" s="48"/>
      <c r="L29" s="48"/>
      <c r="Q29" s="110"/>
    </row>
    <row r="30" spans="1:17" x14ac:dyDescent="0.25">
      <c r="A30" s="82" t="s">
        <v>11</v>
      </c>
      <c r="B30" s="90" t="s">
        <v>13</v>
      </c>
      <c r="C30" s="90" t="s">
        <v>14</v>
      </c>
      <c r="D30" s="90" t="s">
        <v>15</v>
      </c>
      <c r="E30" s="90" t="s">
        <v>16</v>
      </c>
      <c r="F30" s="90" t="s">
        <v>17</v>
      </c>
      <c r="G30" s="89" t="s">
        <v>13</v>
      </c>
      <c r="H30" s="90" t="s">
        <v>14</v>
      </c>
      <c r="I30" s="90" t="s">
        <v>15</v>
      </c>
      <c r="J30" s="90" t="s">
        <v>16</v>
      </c>
      <c r="K30" s="90" t="s">
        <v>17</v>
      </c>
      <c r="L30" s="90" t="s">
        <v>22</v>
      </c>
      <c r="Q30" s="110"/>
    </row>
    <row r="31" spans="1:17" x14ac:dyDescent="0.25">
      <c r="A31" s="86">
        <f>+A20</f>
        <v>2013</v>
      </c>
      <c r="B31" s="91" t="str">
        <f>+IF(VLOOKUP($P31,DATA!$B$1:$Q$380,4,FALSE)="            ","",IF(VLOOKUP($P31,DATA!$B$1:$Q$380,4,FALSE)="","",VLOOKUP($P31,DATA!$B$1:$Q$380,4,FALSE)))</f>
        <v/>
      </c>
      <c r="C31" s="61" t="str">
        <f>+IF(VLOOKUP($P31,DATA!$B$1:$Q$380,5,FALSE)="            ","",IF(VLOOKUP($P31,DATA!$B$1:$Q$380,5,FALSE)="","",VLOOKUP($P31,DATA!$B$1:$Q$380,5,FALSE)))</f>
        <v/>
      </c>
      <c r="D31" s="61" t="str">
        <f>+IF(VLOOKUP($P31,DATA!$B$1:$Q$380,6,FALSE)="            ","",IF(VLOOKUP($P31,DATA!$B$1:$Q$380,6,FALSE)="","",VLOOKUP($P31,DATA!$B$1:$Q$380,6,FALSE)))</f>
        <v/>
      </c>
      <c r="E31" s="61" t="str">
        <f>+IF(VLOOKUP($P31,DATA!$B$1:$Q$380,7,FALSE)="            ","",IF(VLOOKUP($P31,DATA!$B$1:$Q$380,7,FALSE)="","",VLOOKUP($P31,DATA!$B$1:$Q$380,7,FALSE)))</f>
        <v/>
      </c>
      <c r="F31" s="92" t="str">
        <f>+IF(VLOOKUP($P31,DATA!$B$1:$Q$380,8,FALSE)="            ","",IF(VLOOKUP($P31,DATA!$B$1:$Q$380,8,FALSE)="","",VLOOKUP($P31,DATA!$B$1:$Q$380,8,FALSE)))</f>
        <v/>
      </c>
      <c r="G31" s="61" t="str">
        <f>+IF(VLOOKUP($P31,DATA!$B$1:$Q$380,9,FALSE)="            ","",IF(VLOOKUP($P31,DATA!$B$1:$Q$380,9,FALSE)="","",VLOOKUP($P31,DATA!$B$1:$Q$380,9,FALSE)))</f>
        <v/>
      </c>
      <c r="H31" s="52" t="str">
        <f>+IF(VLOOKUP($P31,DATA!$B$1:$Q$380,10,FALSE)="            ","",IF(VLOOKUP($P31,DATA!$B$1:$Q$380,10,FALSE)="","",VLOOKUP($P31,DATA!$B$1:$Q$380,10,FALSE)))</f>
        <v/>
      </c>
      <c r="I31" s="52" t="str">
        <f>+IF(VLOOKUP($P31,DATA!$B$1:$Q$380,11,FALSE)="            ","",IF(VLOOKUP($P31,DATA!$B$1:$Q$380,11,FALSE)="","",VLOOKUP($P31,DATA!$B$1:$Q$380,11,FALSE)))</f>
        <v/>
      </c>
      <c r="J31" s="52" t="str">
        <f>+IF(VLOOKUP($P31,DATA!$B$1:$Q$380,12,FALSE)="            ","",IF(VLOOKUP($P31,DATA!$B$1:$Q$380,12,FALSE)="","",VLOOKUP($P31,DATA!$B$1:$Q$380,12,FALSE)))</f>
        <v/>
      </c>
      <c r="K31" s="52" t="str">
        <f>+IF(VLOOKUP($P31,DATA!$B$1:$Q$380,13,FALSE)="            ","",IF(VLOOKUP($P31,DATA!$B$1:$Q$380,13,FALSE)="","",VLOOKUP($P31,DATA!$B$1:$Q$380,13,FALSE)))</f>
        <v/>
      </c>
      <c r="L31" s="52" t="str">
        <f>+IF(VLOOKUP($P31,DATA!$B$1:$Q$380,14,FALSE)="            ","",IF(VLOOKUP($P31,DATA!$B$1:$Q$380,14,FALSE)="","",VLOOKUP($P31,DATA!$B$1:$Q$380,14,FALSE)))</f>
        <v/>
      </c>
      <c r="O31" s="1">
        <v>18</v>
      </c>
      <c r="P31" s="1" t="str">
        <f>+($L$5)&amp;O31</f>
        <v>6824F18</v>
      </c>
      <c r="Q31" s="110"/>
    </row>
    <row r="32" spans="1:17" x14ac:dyDescent="0.25">
      <c r="A32" s="76">
        <f>+A21</f>
        <v>2014</v>
      </c>
      <c r="B32" s="93" t="str">
        <f>+IF(VLOOKUP($P32,DATA!$B$1:$Q$380,4,FALSE)="            ","",IF(VLOOKUP($P32,DATA!$B$1:$Q$380,4,FALSE)="","",VLOOKUP($P32,DATA!$B$1:$Q$380,4,FALSE)))</f>
        <v/>
      </c>
      <c r="C32" s="62" t="str">
        <f>+IF(VLOOKUP($P32,DATA!$B$1:$Q$380,5,FALSE)="            ","",IF(VLOOKUP($P32,DATA!$B$1:$Q$380,5,FALSE)="","",VLOOKUP($P32,DATA!$B$1:$Q$380,5,FALSE)))</f>
        <v/>
      </c>
      <c r="D32" s="62" t="str">
        <f>+IF(VLOOKUP($P32,DATA!$B$1:$Q$380,6,FALSE)="            ","",IF(VLOOKUP($P32,DATA!$B$1:$Q$380,6,FALSE)="","",VLOOKUP($P32,DATA!$B$1:$Q$380,6,FALSE)))</f>
        <v/>
      </c>
      <c r="E32" s="62" t="str">
        <f>+IF(VLOOKUP($P32,DATA!$B$1:$Q$380,7,FALSE)="            ","",IF(VLOOKUP($P32,DATA!$B$1:$Q$380,7,FALSE)="","",VLOOKUP($P32,DATA!$B$1:$Q$380,7,FALSE)))</f>
        <v/>
      </c>
      <c r="F32" s="94" t="str">
        <f>+IF(VLOOKUP($P32,DATA!$B$1:$Q$380,8,FALSE)="            ","",IF(VLOOKUP($P32,DATA!$B$1:$Q$380,8,FALSE)="","",VLOOKUP($P32,DATA!$B$1:$Q$380,8,FALSE)))</f>
        <v/>
      </c>
      <c r="G32" s="62" t="str">
        <f>+IF(VLOOKUP($P32,DATA!$B$1:$Q$380,9,FALSE)="            ","",IF(VLOOKUP($P32,DATA!$B$1:$Q$380,9,FALSE)="","",VLOOKUP($P32,DATA!$B$1:$Q$380,9,FALSE)))</f>
        <v/>
      </c>
      <c r="H32" s="44" t="str">
        <f>+IF(VLOOKUP($P32,DATA!$B$1:$Q$380,10,FALSE)="            ","",IF(VLOOKUP($P32,DATA!$B$1:$Q$380,10,FALSE)="","",VLOOKUP($P32,DATA!$B$1:$Q$380,10,FALSE)))</f>
        <v/>
      </c>
      <c r="I32" s="44" t="str">
        <f>+IF(VLOOKUP($P32,DATA!$B$1:$Q$380,11,FALSE)="            ","",IF(VLOOKUP($P32,DATA!$B$1:$Q$380,11,FALSE)="","",VLOOKUP($P32,DATA!$B$1:$Q$380,11,FALSE)))</f>
        <v/>
      </c>
      <c r="J32" s="44" t="str">
        <f>+IF(VLOOKUP($P32,DATA!$B$1:$Q$380,12,FALSE)="            ","",IF(VLOOKUP($P32,DATA!$B$1:$Q$380,12,FALSE)="","",VLOOKUP($P32,DATA!$B$1:$Q$380,12,FALSE)))</f>
        <v/>
      </c>
      <c r="K32" s="44" t="str">
        <f>+IF(VLOOKUP($P32,DATA!$B$1:$Q$380,13,FALSE)="            ","",IF(VLOOKUP($P32,DATA!$B$1:$Q$380,13,FALSE)="","",VLOOKUP($P32,DATA!$B$1:$Q$380,13,FALSE)))</f>
        <v/>
      </c>
      <c r="L32" s="44" t="str">
        <f>+IF(VLOOKUP($P32,DATA!$B$1:$Q$380,14,FALSE)="            ","",IF(VLOOKUP($P32,DATA!$B$1:$Q$380,14,FALSE)="","",VLOOKUP($P32,DATA!$B$1:$Q$380,14,FALSE)))</f>
        <v/>
      </c>
      <c r="O32" s="1">
        <v>19</v>
      </c>
      <c r="P32" s="1" t="str">
        <f t="shared" ref="P32:P37" si="2">+($L$5)&amp;O32</f>
        <v>6824F19</v>
      </c>
      <c r="Q32" s="110"/>
    </row>
    <row r="33" spans="1:17" x14ac:dyDescent="0.25">
      <c r="A33" s="76">
        <f>+A22</f>
        <v>2015</v>
      </c>
      <c r="B33" s="93" t="str">
        <f>+IF(VLOOKUP($P33,DATA!$B$1:$Q$380,4,FALSE)="            ","",IF(VLOOKUP($P33,DATA!$B$1:$Q$380,4,FALSE)="","",VLOOKUP($P33,DATA!$B$1:$Q$380,4,FALSE)))</f>
        <v/>
      </c>
      <c r="C33" s="62" t="str">
        <f>+IF(VLOOKUP($P33,DATA!$B$1:$Q$380,5,FALSE)="            ","",IF(VLOOKUP($P33,DATA!$B$1:$Q$380,5,FALSE)="","",VLOOKUP($P33,DATA!$B$1:$Q$380,5,FALSE)))</f>
        <v/>
      </c>
      <c r="D33" s="62" t="str">
        <f>+IF(VLOOKUP($P33,DATA!$B$1:$Q$380,6,FALSE)="            ","",IF(VLOOKUP($P33,DATA!$B$1:$Q$380,6,FALSE)="","",VLOOKUP($P33,DATA!$B$1:$Q$380,6,FALSE)))</f>
        <v/>
      </c>
      <c r="E33" s="62" t="str">
        <f>+IF(VLOOKUP($P33,DATA!$B$1:$Q$380,7,FALSE)="            ","",IF(VLOOKUP($P33,DATA!$B$1:$Q$380,7,FALSE)="","",VLOOKUP($P33,DATA!$B$1:$Q$380,7,FALSE)))</f>
        <v/>
      </c>
      <c r="F33" s="94" t="str">
        <f>+IF(VLOOKUP($P33,DATA!$B$1:$Q$380,8,FALSE)="            ","",IF(VLOOKUP($P33,DATA!$B$1:$Q$380,8,FALSE)="","",VLOOKUP($P33,DATA!$B$1:$Q$380,8,FALSE)))</f>
        <v/>
      </c>
      <c r="G33" s="62" t="str">
        <f>+IF(VLOOKUP($P33,DATA!$B$1:$Q$380,9,FALSE)="            ","",IF(VLOOKUP($P33,DATA!$B$1:$Q$380,9,FALSE)="","",VLOOKUP($P33,DATA!$B$1:$Q$380,9,FALSE)))</f>
        <v/>
      </c>
      <c r="H33" s="44" t="str">
        <f>+IF(VLOOKUP($P33,DATA!$B$1:$Q$380,10,FALSE)="            ","",IF(VLOOKUP($P33,DATA!$B$1:$Q$380,10,FALSE)="","",VLOOKUP($P33,DATA!$B$1:$Q$380,10,FALSE)))</f>
        <v/>
      </c>
      <c r="I33" s="44" t="str">
        <f>+IF(VLOOKUP($P33,DATA!$B$1:$Q$380,11,FALSE)="            ","",IF(VLOOKUP($P33,DATA!$B$1:$Q$380,11,FALSE)="","",VLOOKUP($P33,DATA!$B$1:$Q$380,11,FALSE)))</f>
        <v/>
      </c>
      <c r="J33" s="44" t="str">
        <f>+IF(VLOOKUP($P33,DATA!$B$1:$Q$380,12,FALSE)="            ","",IF(VLOOKUP($P33,DATA!$B$1:$Q$380,12,FALSE)="","",VLOOKUP($P33,DATA!$B$1:$Q$380,12,FALSE)))</f>
        <v/>
      </c>
      <c r="K33" s="44" t="str">
        <f>+IF(VLOOKUP($P33,DATA!$B$1:$Q$380,13,FALSE)="            ","",IF(VLOOKUP($P33,DATA!$B$1:$Q$380,13,FALSE)="","",VLOOKUP($P33,DATA!$B$1:$Q$380,13,FALSE)))</f>
        <v/>
      </c>
      <c r="L33" s="44" t="str">
        <f>+IF(VLOOKUP($P33,DATA!$B$1:$Q$380,14,FALSE)="            ","",IF(VLOOKUP($P33,DATA!$B$1:$Q$380,14,FALSE)="","",VLOOKUP($P33,DATA!$B$1:$Q$380,14,FALSE)))</f>
        <v/>
      </c>
      <c r="O33" s="1">
        <v>20</v>
      </c>
      <c r="P33" s="1" t="str">
        <f t="shared" si="2"/>
        <v>6824F20</v>
      </c>
      <c r="Q33" s="110"/>
    </row>
    <row r="34" spans="1:17" x14ac:dyDescent="0.25">
      <c r="A34" s="76">
        <f>+A23</f>
        <v>2016</v>
      </c>
      <c r="B34" s="93" t="str">
        <f>+IF(VLOOKUP($P34,DATA!$B$1:$Q$380,4,FALSE)="            ","",IF(VLOOKUP($P34,DATA!$B$1:$Q$380,4,FALSE)="","",VLOOKUP($P34,DATA!$B$1:$Q$380,4,FALSE)))</f>
        <v/>
      </c>
      <c r="C34" s="62" t="str">
        <f>+IF(VLOOKUP($P34,DATA!$B$1:$Q$380,5,FALSE)="            ","",IF(VLOOKUP($P34,DATA!$B$1:$Q$380,5,FALSE)="","",VLOOKUP($P34,DATA!$B$1:$Q$380,5,FALSE)))</f>
        <v/>
      </c>
      <c r="D34" s="62" t="str">
        <f>+IF(VLOOKUP($P34,DATA!$B$1:$Q$380,6,FALSE)="            ","",IF(VLOOKUP($P34,DATA!$B$1:$Q$380,6,FALSE)="","",VLOOKUP($P34,DATA!$B$1:$Q$380,6,FALSE)))</f>
        <v/>
      </c>
      <c r="E34" s="62" t="str">
        <f>+IF(VLOOKUP($P34,DATA!$B$1:$Q$380,7,FALSE)="            ","",IF(VLOOKUP($P34,DATA!$B$1:$Q$380,7,FALSE)="","",VLOOKUP($P34,DATA!$B$1:$Q$380,7,FALSE)))</f>
        <v/>
      </c>
      <c r="F34" s="94">
        <f>+IF(VLOOKUP($P34,DATA!$B$1:$Q$380,8,FALSE)="            ","",IF(VLOOKUP($P34,DATA!$B$1:$Q$380,8,FALSE)="","",VLOOKUP($P34,DATA!$B$1:$Q$380,8,FALSE)))</f>
        <v>863</v>
      </c>
      <c r="G34" s="62" t="str">
        <f>+IF(VLOOKUP($P34,DATA!$B$1:$Q$380,9,FALSE)="            ","",IF(VLOOKUP($P34,DATA!$B$1:$Q$380,9,FALSE)="","",VLOOKUP($P34,DATA!$B$1:$Q$380,9,FALSE)))</f>
        <v/>
      </c>
      <c r="H34" s="44" t="str">
        <f>+IF(VLOOKUP($P34,DATA!$B$1:$Q$380,10,FALSE)="            ","",IF(VLOOKUP($P34,DATA!$B$1:$Q$380,10,FALSE)="","",VLOOKUP($P34,DATA!$B$1:$Q$380,10,FALSE)))</f>
        <v/>
      </c>
      <c r="I34" s="44" t="str">
        <f>+IF(VLOOKUP($P34,DATA!$B$1:$Q$380,11,FALSE)="            ","",IF(VLOOKUP($P34,DATA!$B$1:$Q$380,11,FALSE)="","",VLOOKUP($P34,DATA!$B$1:$Q$380,11,FALSE)))</f>
        <v/>
      </c>
      <c r="J34" s="44" t="str">
        <f>+IF(VLOOKUP($P34,DATA!$B$1:$Q$380,12,FALSE)="            ","",IF(VLOOKUP($P34,DATA!$B$1:$Q$380,12,FALSE)="","",VLOOKUP($P34,DATA!$B$1:$Q$380,12,FALSE)))</f>
        <v/>
      </c>
      <c r="K34" s="44">
        <f>+IF(VLOOKUP($P34,DATA!$B$1:$Q$380,13,FALSE)="            ","",IF(VLOOKUP($P34,DATA!$B$1:$Q$380,13,FALSE)="","",VLOOKUP($P34,DATA!$B$1:$Q$380,13,FALSE)))</f>
        <v>3079</v>
      </c>
      <c r="L34" s="44" t="str">
        <f>+IF(VLOOKUP($P34,DATA!$B$1:$Q$380,14,FALSE)="            ","",IF(VLOOKUP($P34,DATA!$B$1:$Q$380,14,FALSE)="","",VLOOKUP($P34,DATA!$B$1:$Q$380,14,FALSE)))</f>
        <v/>
      </c>
      <c r="O34" s="1">
        <v>21</v>
      </c>
      <c r="P34" s="1" t="str">
        <f t="shared" si="2"/>
        <v>6824F21</v>
      </c>
      <c r="Q34" s="110"/>
    </row>
    <row r="35" spans="1:17" x14ac:dyDescent="0.25">
      <c r="A35" s="87">
        <f>+A24</f>
        <v>2017</v>
      </c>
      <c r="B35" s="95" t="str">
        <f>+IF(VLOOKUP($P35,DATA!$B$1:$Q$380,4,FALSE)="            ","",IF(VLOOKUP($P35,DATA!$B$1:$Q$380,4,FALSE)="","",VLOOKUP($P35,DATA!$B$1:$Q$380,4,FALSE)))</f>
        <v/>
      </c>
      <c r="C35" s="63" t="str">
        <f>+IF(VLOOKUP($P35,DATA!$B$1:$Q$380,5,FALSE)="            ","",IF(VLOOKUP($P35,DATA!$B$1:$Q$380,5,FALSE)="","",VLOOKUP($P35,DATA!$B$1:$Q$380,5,FALSE)))</f>
        <v/>
      </c>
      <c r="D35" s="63" t="str">
        <f>+IF(VLOOKUP($P35,DATA!$B$1:$Q$380,6,FALSE)="            ","",IF(VLOOKUP($P35,DATA!$B$1:$Q$380,6,FALSE)="","",VLOOKUP($P35,DATA!$B$1:$Q$380,6,FALSE)))</f>
        <v/>
      </c>
      <c r="E35" s="63" t="str">
        <f>+IF(VLOOKUP($P35,DATA!$B$1:$Q$380,7,FALSE)="            ","",IF(VLOOKUP($P35,DATA!$B$1:$Q$380,7,FALSE)="","",VLOOKUP($P35,DATA!$B$1:$Q$380,7,FALSE)))</f>
        <v/>
      </c>
      <c r="F35" s="96" t="str">
        <f>+IF(VLOOKUP($P35,DATA!$B$1:$Q$380,8,FALSE)="            ","",IF(VLOOKUP($P35,DATA!$B$1:$Q$380,8,FALSE)="","",VLOOKUP($P35,DATA!$B$1:$Q$380,8,FALSE)))</f>
        <v/>
      </c>
      <c r="G35" s="63" t="str">
        <f>+IF(VLOOKUP($P35,DATA!$B$1:$Q$380,9,FALSE)="            ","",IF(VLOOKUP($P35,DATA!$B$1:$Q$380,9,FALSE)="","",VLOOKUP($P35,DATA!$B$1:$Q$380,9,FALSE)))</f>
        <v/>
      </c>
      <c r="H35" s="54" t="str">
        <f>+IF(VLOOKUP($P35,DATA!$B$1:$Q$380,10,FALSE)="            ","",IF(VLOOKUP($P35,DATA!$B$1:$Q$380,10,FALSE)="","",VLOOKUP($P35,DATA!$B$1:$Q$380,10,FALSE)))</f>
        <v/>
      </c>
      <c r="I35" s="54" t="str">
        <f>+IF(VLOOKUP($P35,DATA!$B$1:$Q$380,11,FALSE)="            ","",IF(VLOOKUP($P35,DATA!$B$1:$Q$380,11,FALSE)="","",VLOOKUP($P35,DATA!$B$1:$Q$380,11,FALSE)))</f>
        <v/>
      </c>
      <c r="J35" s="54" t="str">
        <f>+IF(VLOOKUP($P35,DATA!$B$1:$Q$380,12,FALSE)="            ","",IF(VLOOKUP($P35,DATA!$B$1:$Q$380,12,FALSE)="","",VLOOKUP($P35,DATA!$B$1:$Q$380,12,FALSE)))</f>
        <v/>
      </c>
      <c r="K35" s="54" t="str">
        <f>+IF(VLOOKUP($P35,DATA!$B$1:$Q$380,13,FALSE)="            ","",IF(VLOOKUP($P35,DATA!$B$1:$Q$380,13,FALSE)="","",VLOOKUP($P35,DATA!$B$1:$Q$380,13,FALSE)))</f>
        <v/>
      </c>
      <c r="L35" s="54" t="str">
        <f>+IF(VLOOKUP($P35,DATA!$B$1:$Q$380,14,FALSE)="            ","",IF(VLOOKUP($P35,DATA!$B$1:$Q$380,14,FALSE)="","",VLOOKUP($P35,DATA!$B$1:$Q$380,14,FALSE)))</f>
        <v/>
      </c>
      <c r="O35" s="1">
        <v>22</v>
      </c>
      <c r="P35" s="1" t="str">
        <f t="shared" si="2"/>
        <v>6824F22</v>
      </c>
      <c r="Q35" s="110"/>
    </row>
    <row r="36" spans="1:17" x14ac:dyDescent="0.25">
      <c r="A36" s="88" t="s">
        <v>4</v>
      </c>
      <c r="B36" s="93" t="str">
        <f>+IF(VLOOKUP($P36,DATA!$B$1:$Q$380,4,FALSE)="            ","",IF(VLOOKUP($P36,DATA!$B$1:$Q$380,4,FALSE)="","",VLOOKUP($P36,DATA!$B$1:$Q$380,4,FALSE)))</f>
        <v/>
      </c>
      <c r="C36" s="62" t="str">
        <f>+IF(VLOOKUP($P36,DATA!$B$1:$Q$380,5,FALSE)="            ","",IF(VLOOKUP($P36,DATA!$B$1:$Q$380,5,FALSE)="","",VLOOKUP($P36,DATA!$B$1:$Q$380,5,FALSE)))</f>
        <v/>
      </c>
      <c r="D36" s="62" t="str">
        <f>+IF(VLOOKUP($P36,DATA!$B$1:$Q$380,6,FALSE)="            ","",IF(VLOOKUP($P36,DATA!$B$1:$Q$380,6,FALSE)="","",VLOOKUP($P36,DATA!$B$1:$Q$380,6,FALSE)))</f>
        <v/>
      </c>
      <c r="E36" s="62" t="str">
        <f>+IF(VLOOKUP($P36,DATA!$B$1:$Q$380,7,FALSE)="            ","",IF(VLOOKUP($P36,DATA!$B$1:$Q$380,7,FALSE)="","",VLOOKUP($P36,DATA!$B$1:$Q$380,7,FALSE)))</f>
        <v/>
      </c>
      <c r="F36" s="94">
        <f>+IF(VLOOKUP($P36,DATA!$B$1:$Q$380,8,FALSE)="            ","",IF(VLOOKUP($P36,DATA!$B$1:$Q$380,8,FALSE)="","",VLOOKUP($P36,DATA!$B$1:$Q$380,8,FALSE)))</f>
        <v>863</v>
      </c>
      <c r="G36" s="62" t="str">
        <f>+IF(VLOOKUP($P36,DATA!$B$1:$Q$380,9,FALSE)="            ","",IF(VLOOKUP($P36,DATA!$B$1:$Q$380,9,FALSE)="","",VLOOKUP($P36,DATA!$B$1:$Q$380,9,FALSE)))</f>
        <v/>
      </c>
      <c r="H36" s="44" t="str">
        <f>+IF(VLOOKUP($P36,DATA!$B$1:$Q$380,10,FALSE)="            ","",IF(VLOOKUP($P36,DATA!$B$1:$Q$380,10,FALSE)="","",VLOOKUP($P36,DATA!$B$1:$Q$380,10,FALSE)))</f>
        <v/>
      </c>
      <c r="I36" s="44" t="str">
        <f>+IF(VLOOKUP($P36,DATA!$B$1:$Q$380,11,FALSE)="            ","",IF(VLOOKUP($P36,DATA!$B$1:$Q$380,11,FALSE)="","",VLOOKUP($P36,DATA!$B$1:$Q$380,11,FALSE)))</f>
        <v/>
      </c>
      <c r="J36" s="44" t="str">
        <f>+IF(VLOOKUP($P36,DATA!$B$1:$Q$380,12,FALSE)="            ","",IF(VLOOKUP($P36,DATA!$B$1:$Q$380,12,FALSE)="","",VLOOKUP($P36,DATA!$B$1:$Q$380,12,FALSE)))</f>
        <v/>
      </c>
      <c r="K36" s="44">
        <f>+IF(VLOOKUP($P36,DATA!$B$1:$Q$380,13,FALSE)="            ","",IF(VLOOKUP($P36,DATA!$B$1:$Q$380,13,FALSE)="","",VLOOKUP($P36,DATA!$B$1:$Q$380,13,FALSE)))</f>
        <v>3079</v>
      </c>
      <c r="L36" s="44" t="str">
        <f>+IF(VLOOKUP($P36,DATA!$B$1:$Q$380,14,FALSE)="            ","",IF(VLOOKUP($P36,DATA!$B$1:$Q$380,14,FALSE)="","",VLOOKUP($P36,DATA!$B$1:$Q$380,14,FALSE)))</f>
        <v/>
      </c>
      <c r="O36" s="1">
        <v>23</v>
      </c>
      <c r="P36" s="1" t="str">
        <f t="shared" si="2"/>
        <v>6824F23</v>
      </c>
      <c r="Q36" s="110"/>
    </row>
    <row r="37" spans="1:17" x14ac:dyDescent="0.25">
      <c r="A37" s="56" t="s">
        <v>5</v>
      </c>
      <c r="B37" s="93" t="str">
        <f>+IF(VLOOKUP($P37,DATA!$B$1:$Q$380,4,FALSE)="            ","",IF(VLOOKUP($P37,DATA!$B$1:$Q$380,4,FALSE)="","",VLOOKUP($P37,DATA!$B$1:$Q$380,4,FALSE)))</f>
        <v/>
      </c>
      <c r="C37" s="62" t="str">
        <f>+IF(VLOOKUP($P37,DATA!$B$1:$Q$380,5,FALSE)="            ","",IF(VLOOKUP($P37,DATA!$B$1:$Q$380,5,FALSE)="","",VLOOKUP($P37,DATA!$B$1:$Q$380,5,FALSE)))</f>
        <v/>
      </c>
      <c r="D37" s="62" t="str">
        <f>+IF(VLOOKUP($P37,DATA!$B$1:$Q$380,6,FALSE)="            ","",IF(VLOOKUP($P37,DATA!$B$1:$Q$380,6,FALSE)="","",VLOOKUP($P37,DATA!$B$1:$Q$380,6,FALSE)))</f>
        <v/>
      </c>
      <c r="E37" s="62" t="str">
        <f>+IF(VLOOKUP($P37,DATA!$B$1:$Q$380,7,FALSE)="            ","",IF(VLOOKUP($P37,DATA!$B$1:$Q$380,7,FALSE)="","",VLOOKUP($P37,DATA!$B$1:$Q$380,7,FALSE)))</f>
        <v/>
      </c>
      <c r="F37" s="94" t="str">
        <f>+IF(VLOOKUP($P37,DATA!$B$1:$Q$380,8,FALSE)="            ","",IF(VLOOKUP($P37,DATA!$B$1:$Q$380,8,FALSE)="","",VLOOKUP($P37,DATA!$B$1:$Q$380,8,FALSE)))</f>
        <v/>
      </c>
      <c r="G37" s="62" t="str">
        <f>+IF(VLOOKUP($P37,DATA!$B$1:$Q$380,9,FALSE)="            ","",IF(VLOOKUP($P37,DATA!$B$1:$Q$380,9,FALSE)="","",VLOOKUP($P37,DATA!$B$1:$Q$380,9,FALSE)))</f>
        <v/>
      </c>
      <c r="H37" s="44" t="str">
        <f>+IF(VLOOKUP($P37,DATA!$B$1:$Q$380,10,FALSE)="            ","",IF(VLOOKUP($P37,DATA!$B$1:$Q$380,10,FALSE)="","",VLOOKUP($P37,DATA!$B$1:$Q$380,10,FALSE)))</f>
        <v/>
      </c>
      <c r="I37" s="44" t="str">
        <f>+IF(VLOOKUP($P37,DATA!$B$1:$Q$380,11,FALSE)="            ","",IF(VLOOKUP($P37,DATA!$B$1:$Q$380,11,FALSE)="","",VLOOKUP($P37,DATA!$B$1:$Q$380,11,FALSE)))</f>
        <v/>
      </c>
      <c r="J37" s="44" t="str">
        <f>+IF(VLOOKUP($P37,DATA!$B$1:$Q$380,12,FALSE)="            ","",IF(VLOOKUP($P37,DATA!$B$1:$Q$380,12,FALSE)="","",VLOOKUP($P37,DATA!$B$1:$Q$380,12,FALSE)))</f>
        <v/>
      </c>
      <c r="K37" s="44" t="str">
        <f>+IF(VLOOKUP($P37,DATA!$B$1:$Q$380,13,FALSE)="            ","",IF(VLOOKUP($P37,DATA!$B$1:$Q$380,13,FALSE)="","",VLOOKUP($P37,DATA!$B$1:$Q$380,13,FALSE)))</f>
        <v/>
      </c>
      <c r="L37" s="44" t="str">
        <f>+IF(VLOOKUP($P37,DATA!$B$1:$Q$380,14,FALSE)="            ","",IF(VLOOKUP($P37,DATA!$B$1:$Q$380,14,FALSE)="","",VLOOKUP($P37,DATA!$B$1:$Q$380,14,FALSE)))</f>
        <v/>
      </c>
      <c r="O37" s="1">
        <v>24</v>
      </c>
      <c r="P37" s="1" t="str">
        <f t="shared" si="2"/>
        <v>6824F24</v>
      </c>
      <c r="Q37" s="110"/>
    </row>
    <row r="38" spans="1:17" x14ac:dyDescent="0.25">
      <c r="Q38" s="110"/>
    </row>
    <row r="39" spans="1:17" x14ac:dyDescent="0.25">
      <c r="D39" s="57"/>
      <c r="E39" s="57"/>
      <c r="F39" s="57"/>
      <c r="G39" s="64" t="s">
        <v>24</v>
      </c>
      <c r="H39" s="64" t="s">
        <v>25</v>
      </c>
      <c r="I39" s="64" t="s">
        <v>26</v>
      </c>
      <c r="J39" s="64" t="s">
        <v>4</v>
      </c>
      <c r="L39" s="42" t="s">
        <v>6</v>
      </c>
      <c r="Q39" s="110"/>
    </row>
    <row r="40" spans="1:17" x14ac:dyDescent="0.25">
      <c r="D40" s="65" t="s">
        <v>349</v>
      </c>
      <c r="G40" s="62" t="str">
        <f>+VLOOKUP($P40,DATA!$B$1:$Q$380,7,FALSE)</f>
        <v xml:space="preserve">            </v>
      </c>
      <c r="H40" s="62">
        <f>+VLOOKUP($P40,DATA!$B$1:$Q$380,8,FALSE)</f>
        <v>3942</v>
      </c>
      <c r="I40" s="62" t="str">
        <f>+VLOOKUP($P40,DATA!$B$1:$Q$380,9,FALSE)</f>
        <v xml:space="preserve">            </v>
      </c>
      <c r="O40" s="1">
        <v>25</v>
      </c>
      <c r="P40" s="1" t="str">
        <f>+($L$5)&amp;O40</f>
        <v>6824F25</v>
      </c>
      <c r="Q40" s="110"/>
    </row>
    <row r="41" spans="1:17" x14ac:dyDescent="0.25">
      <c r="D41" s="65" t="s">
        <v>350</v>
      </c>
      <c r="G41" s="62" t="str">
        <f>+VLOOKUP($P41,DATA!$B$1:$Q$380,7,FALSE)</f>
        <v xml:space="preserve">            </v>
      </c>
      <c r="H41" s="62" t="str">
        <f>+VLOOKUP($P41,DATA!$B$1:$Q$380,8,FALSE)</f>
        <v xml:space="preserve">            </v>
      </c>
      <c r="I41" s="62" t="str">
        <f>+VLOOKUP($P41,DATA!$B$1:$Q$380,9,FALSE)</f>
        <v xml:space="preserve">            </v>
      </c>
      <c r="O41" s="1">
        <v>26</v>
      </c>
      <c r="P41" s="1" t="str">
        <f t="shared" ref="P41:P57" si="3">+($L$5)&amp;O41</f>
        <v>6824F26</v>
      </c>
      <c r="Q41" s="110"/>
    </row>
    <row r="42" spans="1:17" x14ac:dyDescent="0.25">
      <c r="D42" s="42" t="s">
        <v>27</v>
      </c>
      <c r="G42" s="62" t="str">
        <f>+VLOOKUP($P42,DATA!$B$1:$Q$380,7,FALSE)</f>
        <v xml:space="preserve">            </v>
      </c>
      <c r="H42" s="62">
        <f>+VLOOKUP($P42,DATA!$B$1:$Q$380,8,FALSE)</f>
        <v>-870</v>
      </c>
      <c r="I42" s="62" t="str">
        <f>+VLOOKUP($P42,DATA!$B$1:$Q$380,9,FALSE)</f>
        <v xml:space="preserve">            </v>
      </c>
      <c r="O42" s="1">
        <v>27</v>
      </c>
      <c r="P42" s="1" t="str">
        <f t="shared" si="3"/>
        <v>6824F27</v>
      </c>
      <c r="Q42" s="110"/>
    </row>
    <row r="43" spans="1:17" x14ac:dyDescent="0.25">
      <c r="D43" s="42" t="s">
        <v>28</v>
      </c>
      <c r="G43" s="62" t="str">
        <f>+VLOOKUP($P43,DATA!$B$1:$Q$380,7,FALSE)</f>
        <v xml:space="preserve">            </v>
      </c>
      <c r="H43" s="62">
        <f>+VLOOKUP($P43,DATA!$B$1:$Q$380,8,FALSE)</f>
        <v>3072</v>
      </c>
      <c r="I43" s="62" t="str">
        <f>+VLOOKUP($P43,DATA!$B$1:$Q$380,9,FALSE)</f>
        <v xml:space="preserve">            </v>
      </c>
      <c r="O43" s="1">
        <v>28</v>
      </c>
      <c r="P43" s="1" t="str">
        <f t="shared" si="3"/>
        <v>6824F28</v>
      </c>
      <c r="Q43" s="110"/>
    </row>
    <row r="44" spans="1:17" x14ac:dyDescent="0.25">
      <c r="A44" s="42" t="s">
        <v>6</v>
      </c>
      <c r="D44" s="42" t="s">
        <v>29</v>
      </c>
      <c r="G44" s="62">
        <f>+VLOOKUP($P44,DATA!$B$1:$Q$380,7,FALSE)</f>
        <v>1575</v>
      </c>
      <c r="H44" s="62">
        <f>+VLOOKUP($P44,DATA!$B$1:$Q$380,8,FALSE)</f>
        <v>932</v>
      </c>
      <c r="I44" s="62">
        <f>+VLOOKUP($P44,DATA!$B$1:$Q$380,9,FALSE)</f>
        <v>41</v>
      </c>
      <c r="O44" s="1">
        <v>29</v>
      </c>
      <c r="P44" s="1" t="str">
        <f t="shared" si="3"/>
        <v>6824F29</v>
      </c>
      <c r="Q44" s="110"/>
    </row>
    <row r="45" spans="1:17" x14ac:dyDescent="0.25">
      <c r="A45" s="42" t="s">
        <v>6</v>
      </c>
      <c r="B45" s="42" t="s">
        <v>6</v>
      </c>
      <c r="D45" s="42" t="s">
        <v>30</v>
      </c>
      <c r="G45" s="67">
        <f>+VLOOKUP($P45,DATA!$B$1:$Q$380,7,FALSE)</f>
        <v>0</v>
      </c>
      <c r="H45" s="67">
        <f>+VLOOKUP($P45,DATA!$B$1:$Q$380,8,FALSE)</f>
        <v>0</v>
      </c>
      <c r="I45" s="67">
        <f>+VLOOKUP($P45,DATA!$B$1:$Q$380,9,FALSE)</f>
        <v>0</v>
      </c>
      <c r="O45" s="1">
        <v>30</v>
      </c>
      <c r="P45" s="1" t="str">
        <f t="shared" si="3"/>
        <v>6824F30</v>
      </c>
      <c r="Q45" s="110"/>
    </row>
    <row r="46" spans="1:17" x14ac:dyDescent="0.25">
      <c r="D46" s="42" t="s">
        <v>31</v>
      </c>
      <c r="L46" s="42" t="s">
        <v>6</v>
      </c>
      <c r="Q46" s="110"/>
    </row>
    <row r="47" spans="1:17" x14ac:dyDescent="0.25">
      <c r="D47" s="42" t="s">
        <v>32</v>
      </c>
      <c r="G47" s="68">
        <f>+VLOOKUP($P47,DATA!$B$1:$Q$380,7,FALSE)</f>
        <v>0</v>
      </c>
      <c r="H47" s="68">
        <f>+VLOOKUP($P47,DATA!$B$1:$Q$380,8,FALSE)</f>
        <v>6.2690000000000001</v>
      </c>
      <c r="I47" s="68">
        <f>+VLOOKUP($P47,DATA!$B$1:$Q$380,9,FALSE)</f>
        <v>0</v>
      </c>
      <c r="J47" s="53">
        <f>+VLOOKUP($P47,DATA!$B$1:$Q$380,10,FALSE)</f>
        <v>6.2690000000000001</v>
      </c>
      <c r="O47" s="1">
        <v>31</v>
      </c>
      <c r="P47" s="1" t="str">
        <f>+($L$5)&amp;O47</f>
        <v>6824F31</v>
      </c>
      <c r="Q47" s="110"/>
    </row>
    <row r="48" spans="1:17" x14ac:dyDescent="0.25">
      <c r="D48" s="42" t="s">
        <v>33</v>
      </c>
      <c r="G48" s="68">
        <f>+VLOOKUP($P48,DATA!$B$1:$Q$380,7,FALSE)</f>
        <v>0</v>
      </c>
      <c r="H48" s="68">
        <f>+VLOOKUP($P48,DATA!$B$1:$Q$380,8,FALSE)</f>
        <v>7.548</v>
      </c>
      <c r="I48" s="68">
        <f>+VLOOKUP($P48,DATA!$B$1:$Q$380,9,FALSE)</f>
        <v>0</v>
      </c>
      <c r="J48" s="53">
        <f>+VLOOKUP($P48,DATA!$B$1:$Q$380,10,FALSE)</f>
        <v>7.548</v>
      </c>
      <c r="O48" s="1">
        <v>32</v>
      </c>
      <c r="P48" s="1" t="str">
        <f t="shared" si="3"/>
        <v>6824F32</v>
      </c>
      <c r="Q48" s="110"/>
    </row>
    <row r="49" spans="1:17" x14ac:dyDescent="0.25">
      <c r="D49" s="65" t="s">
        <v>34</v>
      </c>
      <c r="G49" s="68">
        <f>+VLOOKUP($P49,DATA!$B$1:$Q$380,7,FALSE)</f>
        <v>3.274</v>
      </c>
      <c r="H49" s="68">
        <f>+VLOOKUP($P49,DATA!$B$1:$Q$380,8,FALSE)</f>
        <v>1.9379999999999999</v>
      </c>
      <c r="I49" s="68">
        <f>+VLOOKUP($P49,DATA!$B$1:$Q$380,9,FALSE)</f>
        <v>8.5000000000000006E-2</v>
      </c>
      <c r="J49" s="53">
        <f>+VLOOKUP($P49,DATA!$B$1:$Q$380,10,FALSE)</f>
        <v>5.2969999999999997</v>
      </c>
      <c r="O49" s="1">
        <v>33</v>
      </c>
      <c r="P49" s="1" t="str">
        <f t="shared" si="3"/>
        <v>6824F33</v>
      </c>
      <c r="Q49" s="110"/>
    </row>
    <row r="50" spans="1:17" x14ac:dyDescent="0.25">
      <c r="D50" s="42" t="s">
        <v>35</v>
      </c>
      <c r="G50" s="68">
        <f>+VLOOKUP($P50,DATA!$B$1:$Q$380,7,FALSE)</f>
        <v>3.274</v>
      </c>
      <c r="H50" s="68">
        <f>+VLOOKUP($P50,DATA!$B$1:$Q$380,8,FALSE)</f>
        <v>1.9379999999999999</v>
      </c>
      <c r="I50" s="68">
        <f>+VLOOKUP($P50,DATA!$B$1:$Q$380,9,FALSE)</f>
        <v>8.5000000000000006E-2</v>
      </c>
      <c r="J50" s="53">
        <f>+VLOOKUP($P50,DATA!$B$1:$Q$380,10,FALSE)</f>
        <v>5.2969999999999997</v>
      </c>
      <c r="O50" s="1">
        <v>34</v>
      </c>
      <c r="P50" s="1" t="str">
        <f t="shared" si="3"/>
        <v>6824F34</v>
      </c>
      <c r="Q50" s="110"/>
    </row>
    <row r="51" spans="1:17" x14ac:dyDescent="0.25">
      <c r="D51" s="65" t="s">
        <v>36</v>
      </c>
      <c r="G51" s="68">
        <f>+VLOOKUP($P51,DATA!$B$1:$Q$380,7,FALSE)</f>
        <v>3.214</v>
      </c>
      <c r="H51" s="68">
        <f>+VLOOKUP($P51,DATA!$B$1:$Q$380,8,FALSE)</f>
        <v>1.903</v>
      </c>
      <c r="I51" s="68">
        <f>+VLOOKUP($P51,DATA!$B$1:$Q$380,9,FALSE)</f>
        <v>8.3000000000000004E-2</v>
      </c>
      <c r="J51" s="53">
        <f>+VLOOKUP($P51,DATA!$B$1:$Q$380,10,FALSE)</f>
        <v>5.2</v>
      </c>
      <c r="K51" s="42" t="s">
        <v>6</v>
      </c>
      <c r="L51" s="42" t="s">
        <v>6</v>
      </c>
      <c r="M51" s="42" t="s">
        <v>6</v>
      </c>
      <c r="O51" s="1">
        <v>35</v>
      </c>
      <c r="P51" s="1" t="str">
        <f t="shared" si="3"/>
        <v>6824F35</v>
      </c>
      <c r="Q51" s="110"/>
    </row>
    <row r="52" spans="1:17" x14ac:dyDescent="0.25">
      <c r="B52" s="60"/>
      <c r="C52" s="60"/>
      <c r="D52" s="42" t="s">
        <v>37</v>
      </c>
      <c r="G52" s="68">
        <f>+VLOOKUP($P52,DATA!$B$1:$Q$380,7,FALSE)</f>
        <v>3.274</v>
      </c>
      <c r="H52" s="68">
        <f>+VLOOKUP($P52,DATA!$B$1:$Q$380,8,FALSE)</f>
        <v>1.9379999999999999</v>
      </c>
      <c r="I52" s="68">
        <f>+VLOOKUP($P52,DATA!$B$1:$Q$380,9,FALSE)</f>
        <v>8.5000000000000006E-2</v>
      </c>
      <c r="J52" s="53">
        <f>+VLOOKUP($P52,DATA!$B$1:$Q$380,10,FALSE)</f>
        <v>5.2969999999999997</v>
      </c>
      <c r="O52" s="1">
        <v>36</v>
      </c>
      <c r="P52" s="1" t="str">
        <f t="shared" si="3"/>
        <v>6824F36</v>
      </c>
      <c r="Q52" s="110"/>
    </row>
    <row r="53" spans="1:17" x14ac:dyDescent="0.25">
      <c r="B53" s="70"/>
      <c r="C53" s="70"/>
      <c r="D53" s="69"/>
      <c r="E53" s="70"/>
      <c r="F53" s="70"/>
      <c r="G53" s="71"/>
      <c r="H53" s="71"/>
      <c r="I53" s="71"/>
      <c r="J53" s="71"/>
      <c r="Q53" s="110"/>
    </row>
    <row r="54" spans="1:17" x14ac:dyDescent="0.25">
      <c r="B54" s="42" t="s">
        <v>38</v>
      </c>
      <c r="D54" s="67" t="str">
        <f>+VLOOKUP($P54,DATA!$B$1:$Q$380,5,FALSE)</f>
        <v xml:space="preserve">     12-1-10</v>
      </c>
      <c r="E54" s="67" t="str">
        <f>+VLOOKUP($P54,DATA!$B$1:$Q$380,6,FALSE)</f>
        <v xml:space="preserve">     12-1-17</v>
      </c>
      <c r="F54" s="67" t="str">
        <f>+VLOOKUP($P54,DATA!$B$1:$Q$380,7,FALSE)</f>
        <v xml:space="preserve">      6-1-18</v>
      </c>
      <c r="G54" s="67" t="str">
        <f>+VLOOKUP($P54,DATA!$B$1:$Q$380,8,FALSE)</f>
        <v xml:space="preserve">     12-1-20</v>
      </c>
      <c r="H54" s="72" t="s">
        <v>39</v>
      </c>
      <c r="I54" s="53" t="str">
        <f>+VLOOKUP(P54,DATA!$B$1:$Q$380,9,FALSE)</f>
        <v xml:space="preserve">            </v>
      </c>
      <c r="J54" s="53">
        <f>+VLOOKUP(P54,DATA!$B$1:$Q$380,10,FALSE)</f>
        <v>7.3810000000000002</v>
      </c>
      <c r="K54" s="4" t="str">
        <f>IF(I54="            "," ","(Limited)")</f>
        <v xml:space="preserve"> </v>
      </c>
      <c r="O54" s="1">
        <v>37</v>
      </c>
      <c r="P54" s="1" t="str">
        <f t="shared" si="3"/>
        <v>6824F37</v>
      </c>
      <c r="Q54" s="110"/>
    </row>
    <row r="55" spans="1:17" x14ac:dyDescent="0.25">
      <c r="B55" s="65" t="s">
        <v>40</v>
      </c>
      <c r="D55" s="1"/>
      <c r="E55" s="1"/>
      <c r="F55" s="1"/>
      <c r="G55" s="1"/>
      <c r="I55" s="73"/>
      <c r="J55" s="66"/>
      <c r="O55" s="1">
        <v>38</v>
      </c>
      <c r="P55" s="1" t="str">
        <f t="shared" si="3"/>
        <v>6824F38</v>
      </c>
      <c r="Q55" s="110"/>
    </row>
    <row r="56" spans="1:17" x14ac:dyDescent="0.25">
      <c r="B56" s="74" t="s">
        <v>41</v>
      </c>
      <c r="C56" s="70"/>
      <c r="D56" s="77">
        <f>+VLOOKUP(P55,DATA!$B$1:$Q$380,5,FALSE)</f>
        <v>7.16</v>
      </c>
      <c r="E56" s="77">
        <f>+VLOOKUP($P55,DATA!$B$1:$Q$380,6,FALSE)</f>
        <v>7.17</v>
      </c>
      <c r="F56" s="77">
        <f>+VLOOKUP($P55,DATA!$B$1:$Q$380,7,FALSE)</f>
        <v>6.93</v>
      </c>
      <c r="G56" s="77">
        <f>+VLOOKUP($P55,DATA!$B$1:$Q$380,8,FALSE)</f>
        <v>7.38</v>
      </c>
      <c r="H56" s="75"/>
      <c r="I56" s="70"/>
      <c r="J56" s="70"/>
      <c r="Q56" s="110"/>
    </row>
    <row r="57" spans="1:17" x14ac:dyDescent="0.25">
      <c r="A57" s="42" t="s">
        <v>6</v>
      </c>
      <c r="O57" s="1">
        <v>39</v>
      </c>
      <c r="P57" s="1" t="str">
        <f t="shared" si="3"/>
        <v>6824F39</v>
      </c>
      <c r="Q57" s="110"/>
    </row>
    <row r="58" spans="1:17" x14ac:dyDescent="0.25">
      <c r="Q58" s="110"/>
    </row>
    <row r="59" spans="1:17" x14ac:dyDescent="0.25">
      <c r="A59" s="42" t="s">
        <v>6</v>
      </c>
      <c r="Q59" s="110"/>
    </row>
    <row r="60" spans="1:17" x14ac:dyDescent="0.25">
      <c r="Q60" s="110"/>
    </row>
    <row r="61" spans="1:17" x14ac:dyDescent="0.25">
      <c r="Q61" s="110"/>
    </row>
    <row r="62" spans="1:17" x14ac:dyDescent="0.25">
      <c r="Q62" s="110"/>
    </row>
    <row r="63" spans="1:17" x14ac:dyDescent="0.25">
      <c r="Q63" s="110"/>
    </row>
    <row r="64" spans="1:17" x14ac:dyDescent="0.25">
      <c r="Q64" s="110"/>
    </row>
    <row r="65" spans="1:17" x14ac:dyDescent="0.25">
      <c r="Q65" s="110"/>
    </row>
    <row r="66" spans="1:17" x14ac:dyDescent="0.25">
      <c r="Q66" s="110"/>
    </row>
    <row r="67" spans="1:17" x14ac:dyDescent="0.25">
      <c r="Q67" s="110"/>
    </row>
    <row r="68" spans="1:17" x14ac:dyDescent="0.25">
      <c r="Q68" s="110"/>
    </row>
    <row r="69" spans="1:17" x14ac:dyDescent="0.25">
      <c r="Q69" s="110"/>
    </row>
    <row r="70" spans="1:17" x14ac:dyDescent="0.25">
      <c r="A70" s="42" t="s">
        <v>6</v>
      </c>
      <c r="Q70" s="110"/>
    </row>
    <row r="71" spans="1:17" x14ac:dyDescent="0.25">
      <c r="Q71" s="110"/>
    </row>
    <row r="72" spans="1:17" x14ac:dyDescent="0.25">
      <c r="Q72" s="110"/>
    </row>
    <row r="73" spans="1:17" x14ac:dyDescent="0.25">
      <c r="Q73" s="110"/>
    </row>
    <row r="74" spans="1:17" x14ac:dyDescent="0.25">
      <c r="Q74" s="110"/>
    </row>
    <row r="75" spans="1:17" x14ac:dyDescent="0.25">
      <c r="Q75" s="110"/>
    </row>
    <row r="76" spans="1:17" x14ac:dyDescent="0.25">
      <c r="Q76" s="110"/>
    </row>
    <row r="77" spans="1:17" x14ac:dyDescent="0.25">
      <c r="A77" s="42" t="s">
        <v>6</v>
      </c>
      <c r="Q77" s="110"/>
    </row>
    <row r="78" spans="1:17" x14ac:dyDescent="0.25">
      <c r="Q78" s="110"/>
    </row>
    <row r="79" spans="1:17" x14ac:dyDescent="0.25">
      <c r="Q79" s="110"/>
    </row>
    <row r="80" spans="1:17" x14ac:dyDescent="0.25">
      <c r="Q80" s="110"/>
    </row>
    <row r="81" spans="17:17" x14ac:dyDescent="0.25">
      <c r="Q81" s="110"/>
    </row>
    <row r="82" spans="17:17" x14ac:dyDescent="0.25">
      <c r="Q82" s="110"/>
    </row>
    <row r="83" spans="17:17" x14ac:dyDescent="0.25">
      <c r="Q83" s="110"/>
    </row>
    <row r="84" spans="17:17" x14ac:dyDescent="0.25">
      <c r="Q84" s="110"/>
    </row>
    <row r="85" spans="17:17" x14ac:dyDescent="0.25">
      <c r="Q85" s="110"/>
    </row>
    <row r="86" spans="17:17" x14ac:dyDescent="0.25">
      <c r="Q86" s="110"/>
    </row>
    <row r="87" spans="17:17" x14ac:dyDescent="0.25">
      <c r="Q87" s="110"/>
    </row>
    <row r="88" spans="17:17" x14ac:dyDescent="0.25">
      <c r="Q88" s="110"/>
    </row>
    <row r="89" spans="17:17" x14ac:dyDescent="0.25">
      <c r="Q89" s="110"/>
    </row>
    <row r="90" spans="17:17" x14ac:dyDescent="0.25">
      <c r="Q90" s="110"/>
    </row>
    <row r="91" spans="17:17" x14ac:dyDescent="0.25">
      <c r="Q91" s="110"/>
    </row>
    <row r="92" spans="17:17" x14ac:dyDescent="0.25">
      <c r="Q92" s="110"/>
    </row>
    <row r="93" spans="17:17" x14ac:dyDescent="0.25">
      <c r="Q93" s="110"/>
    </row>
    <row r="94" spans="17:17" x14ac:dyDescent="0.25">
      <c r="Q94" s="110"/>
    </row>
    <row r="95" spans="17:17" x14ac:dyDescent="0.25">
      <c r="Q95" s="110"/>
    </row>
    <row r="96" spans="17:17" x14ac:dyDescent="0.25">
      <c r="Q96" s="110"/>
    </row>
    <row r="97" spans="17:17" x14ac:dyDescent="0.25">
      <c r="Q97" s="110"/>
    </row>
    <row r="98" spans="17:17" x14ac:dyDescent="0.25">
      <c r="Q98" s="110"/>
    </row>
    <row r="99" spans="17:17" x14ac:dyDescent="0.25">
      <c r="Q99" s="110"/>
    </row>
    <row r="100" spans="17:17" x14ac:dyDescent="0.25">
      <c r="Q100" s="110"/>
    </row>
    <row r="101" spans="17:17" x14ac:dyDescent="0.25">
      <c r="Q101" s="110"/>
    </row>
    <row r="102" spans="17:17" x14ac:dyDescent="0.25">
      <c r="Q102" s="110"/>
    </row>
    <row r="103" spans="17:17" x14ac:dyDescent="0.25">
      <c r="Q103" s="110"/>
    </row>
    <row r="104" spans="17:17" x14ac:dyDescent="0.25">
      <c r="Q104" s="110"/>
    </row>
    <row r="105" spans="17:17" x14ac:dyDescent="0.25">
      <c r="Q105" s="110"/>
    </row>
    <row r="106" spans="17:17" x14ac:dyDescent="0.25">
      <c r="Q106" s="110"/>
    </row>
    <row r="107" spans="17:17" x14ac:dyDescent="0.25">
      <c r="Q107" s="110"/>
    </row>
    <row r="108" spans="17:17" x14ac:dyDescent="0.25">
      <c r="Q108" s="110"/>
    </row>
    <row r="109" spans="17:17" x14ac:dyDescent="0.25">
      <c r="Q109" s="110"/>
    </row>
    <row r="110" spans="17:17" x14ac:dyDescent="0.25">
      <c r="Q110" s="110"/>
    </row>
    <row r="111" spans="17:17" x14ac:dyDescent="0.25">
      <c r="Q111" s="110"/>
    </row>
    <row r="112" spans="17:17" x14ac:dyDescent="0.25">
      <c r="Q112" s="110"/>
    </row>
    <row r="113" spans="17:17" x14ac:dyDescent="0.25">
      <c r="Q113" s="110"/>
    </row>
    <row r="114" spans="17:17" x14ac:dyDescent="0.25">
      <c r="Q114" s="110"/>
    </row>
    <row r="115" spans="17:17" x14ac:dyDescent="0.25">
      <c r="Q115" s="110"/>
    </row>
    <row r="116" spans="17:17" x14ac:dyDescent="0.25">
      <c r="Q116" s="110"/>
    </row>
    <row r="117" spans="17:17" x14ac:dyDescent="0.25">
      <c r="Q117" s="110"/>
    </row>
    <row r="118" spans="17:17" x14ac:dyDescent="0.25">
      <c r="Q118" s="110"/>
    </row>
    <row r="119" spans="17:17" x14ac:dyDescent="0.25">
      <c r="Q119" s="110"/>
    </row>
    <row r="120" spans="17:17" x14ac:dyDescent="0.25">
      <c r="Q120" s="110"/>
    </row>
    <row r="121" spans="17:17" x14ac:dyDescent="0.25">
      <c r="Q121" s="110"/>
    </row>
    <row r="122" spans="17:17" x14ac:dyDescent="0.25">
      <c r="Q122" s="110"/>
    </row>
    <row r="123" spans="17:17" x14ac:dyDescent="0.25">
      <c r="Q123" s="110"/>
    </row>
    <row r="124" spans="17:17" x14ac:dyDescent="0.25">
      <c r="Q124" s="110"/>
    </row>
    <row r="125" spans="17:17" x14ac:dyDescent="0.25">
      <c r="Q125" s="110"/>
    </row>
    <row r="126" spans="17:17" x14ac:dyDescent="0.25">
      <c r="Q126" s="110"/>
    </row>
    <row r="127" spans="17:17" x14ac:dyDescent="0.25">
      <c r="Q127" s="110"/>
    </row>
    <row r="128" spans="17:17" x14ac:dyDescent="0.25">
      <c r="Q128" s="110"/>
    </row>
    <row r="129" spans="17:17" x14ac:dyDescent="0.25">
      <c r="Q129" s="110"/>
    </row>
    <row r="130" spans="17:17" x14ac:dyDescent="0.25">
      <c r="Q130" s="110"/>
    </row>
    <row r="131" spans="17:17" x14ac:dyDescent="0.25">
      <c r="Q131" s="110"/>
    </row>
    <row r="132" spans="17:17" x14ac:dyDescent="0.25">
      <c r="Q132" s="110"/>
    </row>
    <row r="133" spans="17:17" x14ac:dyDescent="0.25">
      <c r="Q133" s="110"/>
    </row>
    <row r="134" spans="17:17" x14ac:dyDescent="0.25">
      <c r="Q134" s="110"/>
    </row>
    <row r="135" spans="17:17" x14ac:dyDescent="0.25">
      <c r="Q135" s="110"/>
    </row>
    <row r="136" spans="17:17" x14ac:dyDescent="0.25">
      <c r="Q136" s="110"/>
    </row>
    <row r="137" spans="17:17" x14ac:dyDescent="0.25">
      <c r="Q137" s="110"/>
    </row>
    <row r="138" spans="17:17" x14ac:dyDescent="0.25">
      <c r="Q138" s="110"/>
    </row>
    <row r="139" spans="17:17" x14ac:dyDescent="0.25">
      <c r="Q139" s="110"/>
    </row>
    <row r="140" spans="17:17" x14ac:dyDescent="0.25">
      <c r="Q140" s="110"/>
    </row>
    <row r="141" spans="17:17" x14ac:dyDescent="0.25">
      <c r="Q141" s="110"/>
    </row>
    <row r="142" spans="17:17" x14ac:dyDescent="0.25">
      <c r="Q142" s="110"/>
    </row>
    <row r="143" spans="17:17" x14ac:dyDescent="0.25">
      <c r="Q143" s="110"/>
    </row>
    <row r="144" spans="17:17" x14ac:dyDescent="0.25">
      <c r="Q144" s="110"/>
    </row>
    <row r="145" spans="17:17" x14ac:dyDescent="0.25">
      <c r="Q145" s="110"/>
    </row>
    <row r="146" spans="17:17" x14ac:dyDescent="0.25">
      <c r="Q146" s="110"/>
    </row>
    <row r="147" spans="17:17" x14ac:dyDescent="0.25">
      <c r="Q147" s="110"/>
    </row>
    <row r="148" spans="17:17" x14ac:dyDescent="0.25">
      <c r="Q148" s="110"/>
    </row>
    <row r="149" spans="17:17" x14ac:dyDescent="0.25">
      <c r="Q149" s="110"/>
    </row>
    <row r="150" spans="17:17" x14ac:dyDescent="0.25">
      <c r="Q150" s="110"/>
    </row>
    <row r="151" spans="17:17" x14ac:dyDescent="0.25">
      <c r="Q151" s="110"/>
    </row>
    <row r="152" spans="17:17" x14ac:dyDescent="0.25">
      <c r="Q152" s="110"/>
    </row>
    <row r="153" spans="17:17" x14ac:dyDescent="0.25">
      <c r="Q153" s="110"/>
    </row>
    <row r="154" spans="17:17" x14ac:dyDescent="0.25">
      <c r="Q154" s="110"/>
    </row>
    <row r="155" spans="17:17" x14ac:dyDescent="0.25">
      <c r="Q155" s="110"/>
    </row>
    <row r="156" spans="17:17" x14ac:dyDescent="0.25">
      <c r="Q156" s="110"/>
    </row>
    <row r="157" spans="17:17" x14ac:dyDescent="0.25">
      <c r="Q157" s="110"/>
    </row>
    <row r="158" spans="17:17" x14ac:dyDescent="0.25">
      <c r="Q158" s="110"/>
    </row>
    <row r="159" spans="17:17" x14ac:dyDescent="0.25">
      <c r="Q159" s="110"/>
    </row>
    <row r="160" spans="17:17" x14ac:dyDescent="0.25">
      <c r="Q160" s="110"/>
    </row>
    <row r="161" spans="17:17" x14ac:dyDescent="0.25">
      <c r="Q161" s="110"/>
    </row>
    <row r="162" spans="17:17" x14ac:dyDescent="0.25">
      <c r="Q162" s="110"/>
    </row>
    <row r="163" spans="17:17" x14ac:dyDescent="0.25">
      <c r="Q163" s="110"/>
    </row>
    <row r="164" spans="17:17" x14ac:dyDescent="0.25">
      <c r="Q164" s="110"/>
    </row>
    <row r="165" spans="17:17" x14ac:dyDescent="0.25">
      <c r="Q165" s="110"/>
    </row>
    <row r="166" spans="17:17" x14ac:dyDescent="0.25">
      <c r="Q166" s="110"/>
    </row>
    <row r="167" spans="17:17" x14ac:dyDescent="0.25">
      <c r="Q167" s="110"/>
    </row>
    <row r="168" spans="17:17" x14ac:dyDescent="0.25">
      <c r="Q168" s="110"/>
    </row>
    <row r="169" spans="17:17" x14ac:dyDescent="0.25">
      <c r="Q169" s="110"/>
    </row>
    <row r="170" spans="17:17" x14ac:dyDescent="0.25">
      <c r="Q170" s="110"/>
    </row>
    <row r="171" spans="17:17" x14ac:dyDescent="0.25">
      <c r="Q171" s="110"/>
    </row>
    <row r="172" spans="17:17" x14ac:dyDescent="0.25">
      <c r="Q172" s="110"/>
    </row>
    <row r="173" spans="17:17" x14ac:dyDescent="0.25">
      <c r="Q173" s="110"/>
    </row>
    <row r="174" spans="17:17" x14ac:dyDescent="0.25">
      <c r="Q174" s="110"/>
    </row>
    <row r="175" spans="17:17" x14ac:dyDescent="0.25">
      <c r="Q175" s="110"/>
    </row>
    <row r="176" spans="17:17" x14ac:dyDescent="0.25">
      <c r="Q176" s="110"/>
    </row>
    <row r="177" spans="17:17" x14ac:dyDescent="0.25">
      <c r="Q177" s="110"/>
    </row>
    <row r="178" spans="17:17" x14ac:dyDescent="0.25">
      <c r="Q178" s="110"/>
    </row>
    <row r="179" spans="17:17" x14ac:dyDescent="0.25">
      <c r="Q179" s="110"/>
    </row>
    <row r="180" spans="17:17" x14ac:dyDescent="0.25">
      <c r="Q180" s="110"/>
    </row>
    <row r="181" spans="17:17" x14ac:dyDescent="0.25">
      <c r="Q181" s="110"/>
    </row>
    <row r="182" spans="17:17" x14ac:dyDescent="0.25">
      <c r="Q182" s="110"/>
    </row>
    <row r="183" spans="17:17" x14ac:dyDescent="0.25">
      <c r="Q183" s="110"/>
    </row>
    <row r="184" spans="17:17" x14ac:dyDescent="0.25">
      <c r="Q184" s="110"/>
    </row>
    <row r="185" spans="17:17" x14ac:dyDescent="0.25">
      <c r="Q185" s="110"/>
    </row>
    <row r="186" spans="17:17" x14ac:dyDescent="0.25">
      <c r="Q186" s="110"/>
    </row>
    <row r="187" spans="17:17" x14ac:dyDescent="0.25">
      <c r="Q187" s="110"/>
    </row>
    <row r="188" spans="17:17" x14ac:dyDescent="0.25">
      <c r="Q188" s="110"/>
    </row>
    <row r="189" spans="17:17" x14ac:dyDescent="0.25">
      <c r="Q189" s="110"/>
    </row>
    <row r="190" spans="17:17" x14ac:dyDescent="0.25">
      <c r="Q190" s="110"/>
    </row>
    <row r="191" spans="17:17" x14ac:dyDescent="0.25">
      <c r="Q191" s="110"/>
    </row>
    <row r="192" spans="17:17" x14ac:dyDescent="0.25">
      <c r="Q192" s="110"/>
    </row>
    <row r="193" spans="17:17" x14ac:dyDescent="0.25">
      <c r="Q193" s="110"/>
    </row>
    <row r="194" spans="17:17" x14ac:dyDescent="0.25">
      <c r="Q194" s="110"/>
    </row>
    <row r="195" spans="17:17" x14ac:dyDescent="0.25">
      <c r="Q195" s="110"/>
    </row>
    <row r="196" spans="17:17" x14ac:dyDescent="0.25">
      <c r="Q196" s="110"/>
    </row>
    <row r="197" spans="17:17" x14ac:dyDescent="0.25">
      <c r="Q197" s="110"/>
    </row>
    <row r="198" spans="17:17" x14ac:dyDescent="0.25">
      <c r="Q198" s="110"/>
    </row>
    <row r="199" spans="17:17" x14ac:dyDescent="0.25">
      <c r="Q199" s="110"/>
    </row>
    <row r="200" spans="17:17" x14ac:dyDescent="0.25">
      <c r="Q200" s="110"/>
    </row>
    <row r="201" spans="17:17" x14ac:dyDescent="0.25">
      <c r="Q201" s="110"/>
    </row>
    <row r="202" spans="17:17" x14ac:dyDescent="0.25">
      <c r="Q202" s="110"/>
    </row>
    <row r="203" spans="17:17" x14ac:dyDescent="0.25">
      <c r="Q203" s="110"/>
    </row>
    <row r="204" spans="17:17" x14ac:dyDescent="0.25">
      <c r="Q204" s="110"/>
    </row>
    <row r="205" spans="17:17" x14ac:dyDescent="0.25">
      <c r="Q205" s="110"/>
    </row>
    <row r="206" spans="17:17" x14ac:dyDescent="0.25">
      <c r="Q206" s="110"/>
    </row>
    <row r="207" spans="17:17" x14ac:dyDescent="0.25">
      <c r="Q207" s="110"/>
    </row>
    <row r="208" spans="17:17" x14ac:dyDescent="0.25">
      <c r="Q208" s="110"/>
    </row>
    <row r="209" spans="17:17" x14ac:dyDescent="0.25">
      <c r="Q209" s="110"/>
    </row>
    <row r="210" spans="17:17" x14ac:dyDescent="0.25">
      <c r="Q210" s="110"/>
    </row>
    <row r="211" spans="17:17" x14ac:dyDescent="0.25">
      <c r="Q211" s="110"/>
    </row>
    <row r="212" spans="17:17" x14ac:dyDescent="0.25">
      <c r="Q212" s="110"/>
    </row>
    <row r="213" spans="17:17" x14ac:dyDescent="0.25">
      <c r="Q213" s="110"/>
    </row>
    <row r="214" spans="17:17" x14ac:dyDescent="0.25">
      <c r="Q214" s="110"/>
    </row>
    <row r="215" spans="17:17" x14ac:dyDescent="0.25">
      <c r="Q215" s="110"/>
    </row>
    <row r="216" spans="17:17" x14ac:dyDescent="0.25">
      <c r="Q216" s="110"/>
    </row>
    <row r="217" spans="17:17" x14ac:dyDescent="0.25">
      <c r="Q217" s="110"/>
    </row>
    <row r="218" spans="17:17" x14ac:dyDescent="0.25">
      <c r="Q218" s="110"/>
    </row>
    <row r="219" spans="17:17" x14ac:dyDescent="0.25">
      <c r="Q219" s="110"/>
    </row>
    <row r="220" spans="17:17" x14ac:dyDescent="0.25">
      <c r="Q220" s="110"/>
    </row>
    <row r="221" spans="17:17" x14ac:dyDescent="0.25">
      <c r="Q221" s="110"/>
    </row>
    <row r="222" spans="17:17" x14ac:dyDescent="0.25">
      <c r="Q222" s="110"/>
    </row>
    <row r="223" spans="17:17" x14ac:dyDescent="0.25">
      <c r="Q223" s="110"/>
    </row>
    <row r="224" spans="17:17" x14ac:dyDescent="0.25">
      <c r="Q224" s="110"/>
    </row>
    <row r="225" spans="17:17" x14ac:dyDescent="0.25">
      <c r="Q225" s="110"/>
    </row>
    <row r="226" spans="17:17" x14ac:dyDescent="0.25">
      <c r="Q226" s="110"/>
    </row>
    <row r="227" spans="17:17" x14ac:dyDescent="0.25">
      <c r="Q227" s="110"/>
    </row>
    <row r="228" spans="17:17" x14ac:dyDescent="0.25">
      <c r="Q228" s="110"/>
    </row>
    <row r="229" spans="17:17" x14ac:dyDescent="0.25">
      <c r="Q229" s="110"/>
    </row>
    <row r="230" spans="17:17" x14ac:dyDescent="0.25">
      <c r="Q230" s="110"/>
    </row>
    <row r="231" spans="17:17" x14ac:dyDescent="0.25">
      <c r="Q231" s="110"/>
    </row>
    <row r="232" spans="17:17" x14ac:dyDescent="0.25">
      <c r="Q232" s="110"/>
    </row>
    <row r="233" spans="17:17" x14ac:dyDescent="0.25">
      <c r="Q233" s="110"/>
    </row>
    <row r="234" spans="17:17" x14ac:dyDescent="0.25">
      <c r="Q234" s="110"/>
    </row>
    <row r="235" spans="17:17" x14ac:dyDescent="0.25">
      <c r="Q235" s="110"/>
    </row>
    <row r="236" spans="17:17" x14ac:dyDescent="0.25">
      <c r="Q236" s="110"/>
    </row>
    <row r="237" spans="17:17" x14ac:dyDescent="0.25">
      <c r="Q237" s="110"/>
    </row>
    <row r="238" spans="17:17" x14ac:dyDescent="0.25">
      <c r="Q238" s="110"/>
    </row>
    <row r="239" spans="17:17" x14ac:dyDescent="0.25">
      <c r="Q239" s="110"/>
    </row>
    <row r="240" spans="17:17" x14ac:dyDescent="0.25">
      <c r="Q240" s="110"/>
    </row>
    <row r="241" spans="17:17" x14ac:dyDescent="0.25">
      <c r="Q241" s="110"/>
    </row>
    <row r="242" spans="17:17" x14ac:dyDescent="0.25">
      <c r="Q242" s="110"/>
    </row>
    <row r="243" spans="17:17" x14ac:dyDescent="0.25">
      <c r="Q243" s="110"/>
    </row>
    <row r="244" spans="17:17" x14ac:dyDescent="0.25">
      <c r="Q244" s="110"/>
    </row>
    <row r="245" spans="17:17" x14ac:dyDescent="0.25">
      <c r="Q245" s="110"/>
    </row>
    <row r="246" spans="17:17" x14ac:dyDescent="0.25">
      <c r="Q246" s="110"/>
    </row>
    <row r="247" spans="17:17" x14ac:dyDescent="0.25">
      <c r="Q247" s="110"/>
    </row>
    <row r="248" spans="17:17" x14ac:dyDescent="0.25">
      <c r="Q248" s="110"/>
    </row>
    <row r="249" spans="17:17" x14ac:dyDescent="0.25">
      <c r="Q249" s="110"/>
    </row>
    <row r="250" spans="17:17" x14ac:dyDescent="0.25">
      <c r="Q250" s="110"/>
    </row>
    <row r="251" spans="17:17" x14ac:dyDescent="0.25">
      <c r="Q251" s="110"/>
    </row>
    <row r="252" spans="17:17" x14ac:dyDescent="0.25">
      <c r="Q252" s="110"/>
    </row>
    <row r="253" spans="17:17" x14ac:dyDescent="0.25">
      <c r="Q253" s="110"/>
    </row>
    <row r="254" spans="17:17" x14ac:dyDescent="0.25">
      <c r="Q254" s="110"/>
    </row>
    <row r="255" spans="17:17" x14ac:dyDescent="0.25">
      <c r="Q255" s="110"/>
    </row>
    <row r="256" spans="17:17" x14ac:dyDescent="0.25">
      <c r="Q256" s="110"/>
    </row>
    <row r="257" spans="17:17" x14ac:dyDescent="0.25">
      <c r="Q257" s="110"/>
    </row>
    <row r="258" spans="17:17" x14ac:dyDescent="0.25">
      <c r="Q258" s="110"/>
    </row>
    <row r="259" spans="17:17" x14ac:dyDescent="0.25">
      <c r="Q259" s="110"/>
    </row>
    <row r="260" spans="17:17" x14ac:dyDescent="0.25">
      <c r="Q260" s="110"/>
    </row>
    <row r="261" spans="17:17" x14ac:dyDescent="0.25">
      <c r="Q261" s="110"/>
    </row>
    <row r="262" spans="17:17" x14ac:dyDescent="0.25">
      <c r="Q262" s="110"/>
    </row>
    <row r="263" spans="17:17" x14ac:dyDescent="0.25">
      <c r="Q263" s="110"/>
    </row>
    <row r="264" spans="17:17" x14ac:dyDescent="0.25">
      <c r="Q264" s="110"/>
    </row>
    <row r="265" spans="17:17" x14ac:dyDescent="0.25">
      <c r="Q265" s="110"/>
    </row>
    <row r="266" spans="17:17" x14ac:dyDescent="0.25">
      <c r="Q266" s="110"/>
    </row>
    <row r="267" spans="17:17" x14ac:dyDescent="0.25">
      <c r="Q267" s="110"/>
    </row>
    <row r="268" spans="17:17" x14ac:dyDescent="0.25">
      <c r="Q268" s="110"/>
    </row>
    <row r="269" spans="17:17" x14ac:dyDescent="0.25">
      <c r="Q269" s="110"/>
    </row>
    <row r="270" spans="17:17" x14ac:dyDescent="0.25">
      <c r="Q270" s="110"/>
    </row>
    <row r="271" spans="17:17" x14ac:dyDescent="0.25">
      <c r="Q271" s="110"/>
    </row>
    <row r="272" spans="17:17" x14ac:dyDescent="0.25">
      <c r="Q272" s="110"/>
    </row>
    <row r="273" spans="17:17" x14ac:dyDescent="0.25">
      <c r="Q273" s="110"/>
    </row>
    <row r="274" spans="17:17" x14ac:dyDescent="0.25">
      <c r="Q274" s="110"/>
    </row>
    <row r="275" spans="17:17" x14ac:dyDescent="0.25">
      <c r="Q275" s="110"/>
    </row>
    <row r="276" spans="17:17" x14ac:dyDescent="0.25">
      <c r="Q276" s="110"/>
    </row>
    <row r="277" spans="17:17" x14ac:dyDescent="0.25">
      <c r="Q277" s="110"/>
    </row>
    <row r="278" spans="17:17" x14ac:dyDescent="0.25">
      <c r="Q278" s="110"/>
    </row>
    <row r="279" spans="17:17" x14ac:dyDescent="0.25">
      <c r="Q279" s="110"/>
    </row>
    <row r="280" spans="17:17" x14ac:dyDescent="0.25">
      <c r="Q280" s="110"/>
    </row>
    <row r="281" spans="17:17" x14ac:dyDescent="0.25">
      <c r="Q281" s="110"/>
    </row>
    <row r="282" spans="17:17" x14ac:dyDescent="0.25">
      <c r="Q282" s="110"/>
    </row>
    <row r="283" spans="17:17" x14ac:dyDescent="0.25">
      <c r="Q283" s="110"/>
    </row>
    <row r="284" spans="17:17" x14ac:dyDescent="0.25">
      <c r="Q284" s="110"/>
    </row>
    <row r="285" spans="17:17" x14ac:dyDescent="0.25">
      <c r="Q285" s="110"/>
    </row>
    <row r="286" spans="17:17" x14ac:dyDescent="0.25">
      <c r="Q286" s="110"/>
    </row>
    <row r="287" spans="17:17" x14ac:dyDescent="0.25">
      <c r="Q287" s="110"/>
    </row>
    <row r="288" spans="17:17" x14ac:dyDescent="0.25">
      <c r="Q288" s="110"/>
    </row>
    <row r="289" spans="17:17" x14ac:dyDescent="0.25">
      <c r="Q289" s="110"/>
    </row>
    <row r="290" spans="17:17" x14ac:dyDescent="0.25">
      <c r="Q290" s="110"/>
    </row>
    <row r="291" spans="17:17" x14ac:dyDescent="0.25">
      <c r="Q291" s="110"/>
    </row>
    <row r="292" spans="17:17" x14ac:dyDescent="0.25">
      <c r="Q292" s="110"/>
    </row>
    <row r="293" spans="17:17" x14ac:dyDescent="0.25">
      <c r="Q293" s="110"/>
    </row>
    <row r="294" spans="17:17" x14ac:dyDescent="0.25">
      <c r="Q294" s="110"/>
    </row>
    <row r="295" spans="17:17" x14ac:dyDescent="0.25">
      <c r="Q295" s="110"/>
    </row>
    <row r="296" spans="17:17" x14ac:dyDescent="0.25">
      <c r="Q296" s="110"/>
    </row>
    <row r="297" spans="17:17" x14ac:dyDescent="0.25">
      <c r="Q297" s="110"/>
    </row>
    <row r="298" spans="17:17" x14ac:dyDescent="0.25">
      <c r="Q298" s="110"/>
    </row>
    <row r="299" spans="17:17" x14ac:dyDescent="0.25">
      <c r="Q299" s="110"/>
    </row>
    <row r="300" spans="17:17" x14ac:dyDescent="0.25">
      <c r="Q300" s="110"/>
    </row>
    <row r="301" spans="17:17" x14ac:dyDescent="0.25">
      <c r="Q301" s="110"/>
    </row>
    <row r="302" spans="17:17" x14ac:dyDescent="0.25">
      <c r="Q302" s="110"/>
    </row>
    <row r="303" spans="17:17" x14ac:dyDescent="0.25">
      <c r="Q303" s="110"/>
    </row>
    <row r="304" spans="17:17" x14ac:dyDescent="0.25">
      <c r="Q304" s="110"/>
    </row>
    <row r="305" spans="17:17" x14ac:dyDescent="0.25">
      <c r="Q305" s="110"/>
    </row>
    <row r="306" spans="17:17" x14ac:dyDescent="0.25">
      <c r="Q306" s="110"/>
    </row>
    <row r="307" spans="17:17" x14ac:dyDescent="0.25">
      <c r="Q307" s="110"/>
    </row>
    <row r="308" spans="17:17" x14ac:dyDescent="0.25">
      <c r="Q308" s="110"/>
    </row>
    <row r="309" spans="17:17" x14ac:dyDescent="0.25">
      <c r="Q309" s="110"/>
    </row>
    <row r="310" spans="17:17" x14ac:dyDescent="0.25">
      <c r="Q310" s="110"/>
    </row>
    <row r="311" spans="17:17" x14ac:dyDescent="0.25">
      <c r="Q311" s="110"/>
    </row>
    <row r="312" spans="17:17" x14ac:dyDescent="0.25">
      <c r="Q312" s="110"/>
    </row>
    <row r="313" spans="17:17" x14ac:dyDescent="0.25">
      <c r="Q313" s="110"/>
    </row>
    <row r="314" spans="17:17" x14ac:dyDescent="0.25">
      <c r="Q314" s="110"/>
    </row>
    <row r="315" spans="17:17" x14ac:dyDescent="0.25">
      <c r="Q315" s="110"/>
    </row>
    <row r="316" spans="17:17" x14ac:dyDescent="0.25">
      <c r="Q316" s="110"/>
    </row>
    <row r="317" spans="17:17" x14ac:dyDescent="0.25">
      <c r="Q317" s="110"/>
    </row>
    <row r="318" spans="17:17" x14ac:dyDescent="0.25">
      <c r="Q318" s="2"/>
    </row>
    <row r="319" spans="17:17" x14ac:dyDescent="0.25">
      <c r="Q319" s="2"/>
    </row>
    <row r="320" spans="17:17" x14ac:dyDescent="0.25">
      <c r="Q320" s="2"/>
    </row>
    <row r="321" spans="17:17" x14ac:dyDescent="0.25">
      <c r="Q321" s="2"/>
    </row>
    <row r="322" spans="17:17" x14ac:dyDescent="0.25">
      <c r="Q322" s="2"/>
    </row>
    <row r="323" spans="17:17" x14ac:dyDescent="0.25">
      <c r="Q323" s="2"/>
    </row>
    <row r="324" spans="17:17" x14ac:dyDescent="0.25">
      <c r="Q324" s="2"/>
    </row>
    <row r="325" spans="17:17" x14ac:dyDescent="0.25">
      <c r="Q325" s="2"/>
    </row>
    <row r="326" spans="17:17" x14ac:dyDescent="0.25">
      <c r="Q326" s="2"/>
    </row>
    <row r="327" spans="17:17" x14ac:dyDescent="0.25">
      <c r="Q327" s="2"/>
    </row>
    <row r="328" spans="17:17" x14ac:dyDescent="0.25">
      <c r="Q328" s="2"/>
    </row>
    <row r="329" spans="17:17" x14ac:dyDescent="0.25">
      <c r="Q329" s="2"/>
    </row>
    <row r="330" spans="17:17" x14ac:dyDescent="0.25">
      <c r="Q330" s="2"/>
    </row>
  </sheetData>
  <sortState xmlns:xlrd2="http://schemas.microsoft.com/office/spreadsheetml/2017/richdata2" ref="Q1:Q10">
    <sortCondition ref="Q1:Q10"/>
  </sortState>
  <phoneticPr fontId="0" type="noConversion"/>
  <printOptions horizontalCentered="1" verticalCentered="1"/>
  <pageMargins left="0" right="0" top="0.25" bottom="0" header="0.5" footer="0.5"/>
  <pageSetup scale="85" orientation="landscape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Drop Down 2">
              <controlPr defaultSize="0" autoLine="0" autoPict="0">
                <anchor moveWithCells="1">
                  <from>
                    <xdr:col>0</xdr:col>
                    <xdr:colOff>30480</xdr:colOff>
                    <xdr:row>0</xdr:row>
                    <xdr:rowOff>38100</xdr:rowOff>
                  </from>
                  <to>
                    <xdr:col>1</xdr:col>
                    <xdr:colOff>548640</xdr:colOff>
                    <xdr:row>1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54"/>
  <sheetViews>
    <sheetView workbookViewId="0"/>
  </sheetViews>
  <sheetFormatPr defaultRowHeight="11.4" customHeight="1" x14ac:dyDescent="0.25"/>
  <cols>
    <col min="1" max="1" width="9.33203125" customWidth="1"/>
    <col min="6" max="6" width="12.6640625" customWidth="1"/>
    <col min="9" max="9" width="13.5546875" customWidth="1"/>
    <col min="10" max="10" width="9.33203125" customWidth="1"/>
    <col min="11" max="11" width="17.33203125" customWidth="1"/>
  </cols>
  <sheetData>
    <row r="1" spans="1:12" ht="11.4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1.4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ht="11.4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ht="11.4" customHeight="1" x14ac:dyDescent="0.25">
      <c r="A4" s="4" t="s">
        <v>46</v>
      </c>
      <c r="B4" s="4"/>
      <c r="C4" s="5" t="s">
        <v>351</v>
      </c>
      <c r="D4" s="4"/>
      <c r="E4" s="4"/>
      <c r="F4" s="4"/>
      <c r="G4" s="4"/>
      <c r="H4" s="4"/>
      <c r="I4" s="4"/>
      <c r="J4" s="6" t="s">
        <v>47</v>
      </c>
      <c r="K4" s="7" t="s">
        <v>353</v>
      </c>
      <c r="L4" s="4"/>
    </row>
    <row r="5" spans="1:12" ht="11.4" customHeight="1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 ht="11.4" customHeight="1" x14ac:dyDescent="0.25">
      <c r="A6" s="8" t="s">
        <v>8</v>
      </c>
      <c r="B6" s="9" t="s">
        <v>298</v>
      </c>
      <c r="C6" s="8" t="s">
        <v>9</v>
      </c>
      <c r="D6" s="8" t="s">
        <v>48</v>
      </c>
      <c r="E6" s="10"/>
      <c r="F6" s="11" t="str">
        <f>IF(K4=0," ","Tot Payroll")</f>
        <v>Tot Payroll</v>
      </c>
      <c r="G6" s="12" t="s">
        <v>49</v>
      </c>
      <c r="H6" s="13"/>
      <c r="I6" s="13"/>
      <c r="J6" s="13"/>
      <c r="K6" s="13"/>
      <c r="L6" s="14"/>
    </row>
    <row r="7" spans="1:12" ht="11.4" customHeight="1" x14ac:dyDescent="0.25">
      <c r="A7" s="15" t="s">
        <v>11</v>
      </c>
      <c r="B7" s="16" t="s">
        <v>299</v>
      </c>
      <c r="C7" s="15" t="s">
        <v>50</v>
      </c>
      <c r="D7" s="15" t="s">
        <v>43</v>
      </c>
      <c r="E7" s="17"/>
      <c r="F7" s="15" t="s">
        <v>352</v>
      </c>
      <c r="G7" s="18" t="s">
        <v>13</v>
      </c>
      <c r="H7" s="18" t="s">
        <v>14</v>
      </c>
      <c r="I7" s="18" t="s">
        <v>15</v>
      </c>
      <c r="J7" s="18" t="s">
        <v>16</v>
      </c>
      <c r="K7" s="18" t="s">
        <v>17</v>
      </c>
      <c r="L7" s="18" t="s">
        <v>51</v>
      </c>
    </row>
    <row r="8" spans="1:12" ht="11.4" customHeight="1" x14ac:dyDescent="0.25">
      <c r="A8" s="5">
        <f>+PRINT!A9</f>
        <v>2013</v>
      </c>
      <c r="B8" s="19" t="s">
        <v>52</v>
      </c>
      <c r="C8" s="19" t="s">
        <v>53</v>
      </c>
      <c r="D8" s="20" t="s">
        <v>301</v>
      </c>
      <c r="E8" s="21"/>
      <c r="F8" s="19" t="s">
        <v>307</v>
      </c>
      <c r="G8" s="19" t="s">
        <v>54</v>
      </c>
      <c r="H8" s="19" t="s">
        <v>55</v>
      </c>
      <c r="I8" s="19" t="s">
        <v>56</v>
      </c>
      <c r="J8" s="19" t="s">
        <v>57</v>
      </c>
      <c r="K8" s="19" t="s">
        <v>58</v>
      </c>
      <c r="L8" s="19" t="s">
        <v>313</v>
      </c>
    </row>
    <row r="9" spans="1:12" ht="11.4" customHeight="1" x14ac:dyDescent="0.25">
      <c r="A9" s="111">
        <f>+PRINT!A10</f>
        <v>2014</v>
      </c>
      <c r="B9" s="19" t="s">
        <v>59</v>
      </c>
      <c r="C9" s="19" t="s">
        <v>60</v>
      </c>
      <c r="D9" s="20" t="s">
        <v>302</v>
      </c>
      <c r="E9" s="21"/>
      <c r="F9" s="19" t="s">
        <v>308</v>
      </c>
      <c r="G9" s="19" t="s">
        <v>61</v>
      </c>
      <c r="H9" s="19" t="s">
        <v>62</v>
      </c>
      <c r="I9" s="19" t="s">
        <v>63</v>
      </c>
      <c r="J9" s="19" t="s">
        <v>64</v>
      </c>
      <c r="K9" s="19" t="s">
        <v>65</v>
      </c>
      <c r="L9" s="19" t="s">
        <v>314</v>
      </c>
    </row>
    <row r="10" spans="1:12" ht="11.4" customHeight="1" x14ac:dyDescent="0.25">
      <c r="A10" s="111">
        <f>+PRINT!A11</f>
        <v>2015</v>
      </c>
      <c r="B10" s="19" t="s">
        <v>66</v>
      </c>
      <c r="C10" s="19" t="s">
        <v>67</v>
      </c>
      <c r="D10" s="20" t="s">
        <v>303</v>
      </c>
      <c r="E10" s="21"/>
      <c r="F10" s="19" t="s">
        <v>309</v>
      </c>
      <c r="G10" s="19" t="s">
        <v>68</v>
      </c>
      <c r="H10" s="19" t="s">
        <v>69</v>
      </c>
      <c r="I10" s="19" t="s">
        <v>70</v>
      </c>
      <c r="J10" s="19" t="s">
        <v>71</v>
      </c>
      <c r="K10" s="19" t="s">
        <v>72</v>
      </c>
      <c r="L10" s="19" t="s">
        <v>315</v>
      </c>
    </row>
    <row r="11" spans="1:12" ht="11.4" customHeight="1" x14ac:dyDescent="0.25">
      <c r="A11" s="111">
        <f>+PRINT!A12</f>
        <v>2016</v>
      </c>
      <c r="B11" s="19" t="s">
        <v>73</v>
      </c>
      <c r="C11" s="19" t="s">
        <v>74</v>
      </c>
      <c r="D11" s="20" t="s">
        <v>304</v>
      </c>
      <c r="E11" s="21"/>
      <c r="F11" s="19" t="s">
        <v>310</v>
      </c>
      <c r="G11" s="19" t="s">
        <v>75</v>
      </c>
      <c r="H11" s="19" t="s">
        <v>76</v>
      </c>
      <c r="I11" s="19" t="s">
        <v>77</v>
      </c>
      <c r="J11" s="19" t="s">
        <v>78</v>
      </c>
      <c r="K11" s="19" t="s">
        <v>79</v>
      </c>
      <c r="L11" s="19" t="s">
        <v>316</v>
      </c>
    </row>
    <row r="12" spans="1:12" ht="11.4" customHeight="1" x14ac:dyDescent="0.25">
      <c r="A12" s="112">
        <f>+PRINT!A13</f>
        <v>2017</v>
      </c>
      <c r="B12" s="19" t="s">
        <v>80</v>
      </c>
      <c r="C12" s="19" t="s">
        <v>81</v>
      </c>
      <c r="D12" s="20" t="s">
        <v>305</v>
      </c>
      <c r="E12" s="21"/>
      <c r="F12" s="19" t="s">
        <v>311</v>
      </c>
      <c r="G12" s="19" t="s">
        <v>82</v>
      </c>
      <c r="H12" s="19" t="s">
        <v>83</v>
      </c>
      <c r="I12" s="19" t="s">
        <v>84</v>
      </c>
      <c r="J12" s="19" t="s">
        <v>85</v>
      </c>
      <c r="K12" s="19" t="s">
        <v>86</v>
      </c>
      <c r="L12" s="19" t="s">
        <v>317</v>
      </c>
    </row>
    <row r="13" spans="1:12" ht="11.4" customHeight="1" x14ac:dyDescent="0.25">
      <c r="A13" s="22" t="s">
        <v>51</v>
      </c>
      <c r="B13" s="23" t="s">
        <v>87</v>
      </c>
      <c r="C13" s="23" t="s">
        <v>88</v>
      </c>
      <c r="D13" s="24" t="s">
        <v>306</v>
      </c>
      <c r="E13" s="22"/>
      <c r="F13" s="23" t="s">
        <v>312</v>
      </c>
      <c r="G13" s="23" t="s">
        <v>89</v>
      </c>
      <c r="H13" s="23" t="s">
        <v>90</v>
      </c>
      <c r="I13" s="23" t="s">
        <v>91</v>
      </c>
      <c r="J13" s="23" t="s">
        <v>92</v>
      </c>
      <c r="K13" s="23" t="s">
        <v>93</v>
      </c>
      <c r="L13" s="23" t="s">
        <v>318</v>
      </c>
    </row>
    <row r="14" spans="1:12" ht="11.4" customHeight="1" x14ac:dyDescent="0.25">
      <c r="A14" s="25" t="s">
        <v>94</v>
      </c>
      <c r="B14" s="26"/>
      <c r="C14" s="27" t="s">
        <v>300</v>
      </c>
      <c r="D14" s="26"/>
      <c r="E14" s="25"/>
      <c r="F14" s="28"/>
      <c r="G14" s="27" t="s">
        <v>95</v>
      </c>
      <c r="H14" s="27" t="s">
        <v>96</v>
      </c>
      <c r="I14" s="27" t="s">
        <v>97</v>
      </c>
      <c r="J14" s="27" t="s">
        <v>98</v>
      </c>
      <c r="K14" s="27" t="s">
        <v>99</v>
      </c>
      <c r="L14" s="27" t="s">
        <v>319</v>
      </c>
    </row>
    <row r="15" spans="1:12" ht="11.4" customHeight="1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1:12" ht="11.4" customHeight="1" x14ac:dyDescent="0.25">
      <c r="A16" s="12"/>
      <c r="B16" s="13" t="s">
        <v>100</v>
      </c>
      <c r="C16" s="13"/>
      <c r="D16" s="13"/>
      <c r="E16" s="13"/>
      <c r="F16" s="13"/>
      <c r="G16" s="13"/>
      <c r="H16" s="13"/>
      <c r="I16" s="13"/>
      <c r="J16" s="13"/>
      <c r="K16" s="13"/>
      <c r="L16" s="14"/>
    </row>
    <row r="17" spans="1:12" ht="11.4" customHeight="1" x14ac:dyDescent="0.25">
      <c r="A17" s="8" t="s">
        <v>8</v>
      </c>
      <c r="B17" s="12" t="s">
        <v>20</v>
      </c>
      <c r="C17" s="13"/>
      <c r="D17" s="13"/>
      <c r="E17" s="13"/>
      <c r="F17" s="14"/>
      <c r="G17" s="12" t="s">
        <v>21</v>
      </c>
      <c r="H17" s="13"/>
      <c r="I17" s="13"/>
      <c r="J17" s="13"/>
      <c r="K17" s="13"/>
      <c r="L17" s="14"/>
    </row>
    <row r="18" spans="1:12" ht="11.4" customHeight="1" x14ac:dyDescent="0.25">
      <c r="A18" s="15" t="s">
        <v>11</v>
      </c>
      <c r="B18" s="18" t="s">
        <v>13</v>
      </c>
      <c r="C18" s="18" t="s">
        <v>14</v>
      </c>
      <c r="D18" s="18" t="s">
        <v>15</v>
      </c>
      <c r="E18" s="18" t="s">
        <v>16</v>
      </c>
      <c r="F18" s="18" t="s">
        <v>17</v>
      </c>
      <c r="G18" s="18" t="s">
        <v>13</v>
      </c>
      <c r="H18" s="18" t="s">
        <v>14</v>
      </c>
      <c r="I18" s="18" t="s">
        <v>15</v>
      </c>
      <c r="J18" s="18" t="s">
        <v>16</v>
      </c>
      <c r="K18" s="18" t="s">
        <v>17</v>
      </c>
      <c r="L18" s="18" t="s">
        <v>101</v>
      </c>
    </row>
    <row r="19" spans="1:12" ht="11.4" customHeight="1" x14ac:dyDescent="0.25">
      <c r="A19" s="5">
        <f>+PRINT!A20</f>
        <v>2013</v>
      </c>
      <c r="B19" s="19" t="s">
        <v>102</v>
      </c>
      <c r="C19" s="19" t="s">
        <v>103</v>
      </c>
      <c r="D19" s="19" t="s">
        <v>104</v>
      </c>
      <c r="E19" s="19" t="s">
        <v>105</v>
      </c>
      <c r="F19" s="19" t="s">
        <v>106</v>
      </c>
      <c r="G19" s="19" t="s">
        <v>107</v>
      </c>
      <c r="H19" s="19" t="s">
        <v>108</v>
      </c>
      <c r="I19" s="19" t="s">
        <v>109</v>
      </c>
      <c r="J19" s="19" t="s">
        <v>110</v>
      </c>
      <c r="K19" s="19" t="s">
        <v>111</v>
      </c>
      <c r="L19" s="19" t="s">
        <v>320</v>
      </c>
    </row>
    <row r="20" spans="1:12" ht="11.4" customHeight="1" x14ac:dyDescent="0.25">
      <c r="A20" s="111">
        <f>+PRINT!A21</f>
        <v>2014</v>
      </c>
      <c r="B20" s="19" t="s">
        <v>112</v>
      </c>
      <c r="C20" s="19" t="s">
        <v>113</v>
      </c>
      <c r="D20" s="19" t="s">
        <v>114</v>
      </c>
      <c r="E20" s="19" t="s">
        <v>115</v>
      </c>
      <c r="F20" s="19" t="s">
        <v>116</v>
      </c>
      <c r="G20" s="19" t="s">
        <v>117</v>
      </c>
      <c r="H20" s="19" t="s">
        <v>118</v>
      </c>
      <c r="I20" s="19" t="s">
        <v>119</v>
      </c>
      <c r="J20" s="19" t="s">
        <v>120</v>
      </c>
      <c r="K20" s="19" t="s">
        <v>121</v>
      </c>
      <c r="L20" s="19" t="s">
        <v>321</v>
      </c>
    </row>
    <row r="21" spans="1:12" ht="11.4" customHeight="1" x14ac:dyDescent="0.25">
      <c r="A21" s="111">
        <f>+PRINT!A22</f>
        <v>2015</v>
      </c>
      <c r="B21" s="19" t="s">
        <v>122</v>
      </c>
      <c r="C21" s="19" t="s">
        <v>123</v>
      </c>
      <c r="D21" s="19" t="s">
        <v>124</v>
      </c>
      <c r="E21" s="19" t="s">
        <v>125</v>
      </c>
      <c r="F21" s="19" t="s">
        <v>126</v>
      </c>
      <c r="G21" s="19" t="s">
        <v>127</v>
      </c>
      <c r="H21" s="19" t="s">
        <v>128</v>
      </c>
      <c r="I21" s="19" t="s">
        <v>129</v>
      </c>
      <c r="J21" s="19" t="s">
        <v>130</v>
      </c>
      <c r="K21" s="19" t="s">
        <v>131</v>
      </c>
      <c r="L21" s="19" t="s">
        <v>322</v>
      </c>
    </row>
    <row r="22" spans="1:12" ht="11.4" customHeight="1" x14ac:dyDescent="0.25">
      <c r="A22" s="111">
        <f>+PRINT!A23</f>
        <v>2016</v>
      </c>
      <c r="B22" s="19" t="s">
        <v>132</v>
      </c>
      <c r="C22" s="19" t="s">
        <v>133</v>
      </c>
      <c r="D22" s="19" t="s">
        <v>134</v>
      </c>
      <c r="E22" s="19" t="s">
        <v>135</v>
      </c>
      <c r="F22" s="19" t="s">
        <v>136</v>
      </c>
      <c r="G22" s="19" t="s">
        <v>137</v>
      </c>
      <c r="H22" s="19" t="s">
        <v>138</v>
      </c>
      <c r="I22" s="19" t="s">
        <v>139</v>
      </c>
      <c r="J22" s="19" t="s">
        <v>140</v>
      </c>
      <c r="K22" s="19" t="s">
        <v>141</v>
      </c>
      <c r="L22" s="19" t="s">
        <v>323</v>
      </c>
    </row>
    <row r="23" spans="1:12" ht="11.4" customHeight="1" x14ac:dyDescent="0.25">
      <c r="A23" s="112">
        <f>+PRINT!A24</f>
        <v>2017</v>
      </c>
      <c r="B23" s="19" t="s">
        <v>142</v>
      </c>
      <c r="C23" s="19" t="s">
        <v>143</v>
      </c>
      <c r="D23" s="19" t="s">
        <v>144</v>
      </c>
      <c r="E23" s="19" t="s">
        <v>145</v>
      </c>
      <c r="F23" s="19" t="s">
        <v>146</v>
      </c>
      <c r="G23" s="19" t="s">
        <v>147</v>
      </c>
      <c r="H23" s="19" t="s">
        <v>148</v>
      </c>
      <c r="I23" s="19" t="s">
        <v>149</v>
      </c>
      <c r="J23" s="19" t="s">
        <v>150</v>
      </c>
      <c r="K23" s="19" t="s">
        <v>151</v>
      </c>
      <c r="L23" s="19" t="s">
        <v>324</v>
      </c>
    </row>
    <row r="24" spans="1:12" ht="11.4" customHeight="1" x14ac:dyDescent="0.25">
      <c r="A24" s="22" t="s">
        <v>51</v>
      </c>
      <c r="B24" s="23" t="s">
        <v>152</v>
      </c>
      <c r="C24" s="23" t="s">
        <v>153</v>
      </c>
      <c r="D24" s="23" t="s">
        <v>154</v>
      </c>
      <c r="E24" s="23" t="s">
        <v>155</v>
      </c>
      <c r="F24" s="23" t="s">
        <v>156</v>
      </c>
      <c r="G24" s="23" t="s">
        <v>157</v>
      </c>
      <c r="H24" s="23" t="s">
        <v>158</v>
      </c>
      <c r="I24" s="23" t="s">
        <v>159</v>
      </c>
      <c r="J24" s="23" t="s">
        <v>160</v>
      </c>
      <c r="K24" s="23" t="s">
        <v>161</v>
      </c>
      <c r="L24" s="23" t="s">
        <v>325</v>
      </c>
    </row>
    <row r="25" spans="1:12" ht="11.4" customHeight="1" x14ac:dyDescent="0.25">
      <c r="A25" s="25" t="s">
        <v>94</v>
      </c>
      <c r="B25" s="27" t="s">
        <v>162</v>
      </c>
      <c r="C25" s="27" t="s">
        <v>163</v>
      </c>
      <c r="D25" s="27" t="s">
        <v>164</v>
      </c>
      <c r="E25" s="27" t="s">
        <v>165</v>
      </c>
      <c r="F25" s="27" t="s">
        <v>166</v>
      </c>
      <c r="G25" s="27" t="s">
        <v>167</v>
      </c>
      <c r="H25" s="27" t="s">
        <v>168</v>
      </c>
      <c r="I25" s="27" t="s">
        <v>169</v>
      </c>
      <c r="J25" s="27" t="s">
        <v>170</v>
      </c>
      <c r="K25" s="27" t="s">
        <v>171</v>
      </c>
      <c r="L25" s="27" t="s">
        <v>326</v>
      </c>
    </row>
    <row r="26" spans="1:12" ht="11.4" customHeight="1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</row>
    <row r="27" spans="1:12" ht="11.4" customHeight="1" x14ac:dyDescent="0.25">
      <c r="A27" s="12"/>
      <c r="B27" s="13" t="s">
        <v>172</v>
      </c>
      <c r="C27" s="13"/>
      <c r="D27" s="13"/>
      <c r="E27" s="13"/>
      <c r="F27" s="13"/>
      <c r="G27" s="13"/>
      <c r="H27" s="13"/>
      <c r="I27" s="13"/>
      <c r="J27" s="13"/>
      <c r="K27" s="13"/>
      <c r="L27" s="14"/>
    </row>
    <row r="28" spans="1:12" ht="11.4" customHeight="1" x14ac:dyDescent="0.25">
      <c r="A28" s="8" t="s">
        <v>8</v>
      </c>
      <c r="B28" s="12" t="s">
        <v>20</v>
      </c>
      <c r="C28" s="13"/>
      <c r="D28" s="13"/>
      <c r="E28" s="13"/>
      <c r="F28" s="14"/>
      <c r="G28" s="12" t="s">
        <v>21</v>
      </c>
      <c r="H28" s="13"/>
      <c r="I28" s="13"/>
      <c r="J28" s="13"/>
      <c r="K28" s="13"/>
      <c r="L28" s="14"/>
    </row>
    <row r="29" spans="1:12" ht="11.4" customHeight="1" x14ac:dyDescent="0.25">
      <c r="A29" s="15" t="s">
        <v>11</v>
      </c>
      <c r="B29" s="18" t="s">
        <v>13</v>
      </c>
      <c r="C29" s="18" t="s">
        <v>14</v>
      </c>
      <c r="D29" s="18" t="s">
        <v>15</v>
      </c>
      <c r="E29" s="18" t="s">
        <v>16</v>
      </c>
      <c r="F29" s="18" t="s">
        <v>17</v>
      </c>
      <c r="G29" s="18" t="s">
        <v>13</v>
      </c>
      <c r="H29" s="18" t="s">
        <v>14</v>
      </c>
      <c r="I29" s="18" t="s">
        <v>15</v>
      </c>
      <c r="J29" s="18" t="s">
        <v>16</v>
      </c>
      <c r="K29" s="18" t="s">
        <v>17</v>
      </c>
      <c r="L29" s="18" t="s">
        <v>101</v>
      </c>
    </row>
    <row r="30" spans="1:12" ht="11.4" customHeight="1" x14ac:dyDescent="0.25">
      <c r="A30" s="5">
        <f>+PRINT!A31</f>
        <v>2013</v>
      </c>
      <c r="B30" s="19" t="s">
        <v>173</v>
      </c>
      <c r="C30" s="19" t="s">
        <v>174</v>
      </c>
      <c r="D30" s="19" t="s">
        <v>175</v>
      </c>
      <c r="E30" s="19" t="s">
        <v>176</v>
      </c>
      <c r="F30" s="19" t="s">
        <v>177</v>
      </c>
      <c r="G30" s="19" t="s">
        <v>178</v>
      </c>
      <c r="H30" s="19" t="s">
        <v>179</v>
      </c>
      <c r="I30" s="19" t="s">
        <v>180</v>
      </c>
      <c r="J30" s="19" t="s">
        <v>181</v>
      </c>
      <c r="K30" s="19" t="s">
        <v>182</v>
      </c>
      <c r="L30" s="19" t="s">
        <v>327</v>
      </c>
    </row>
    <row r="31" spans="1:12" ht="11.4" customHeight="1" x14ac:dyDescent="0.25">
      <c r="A31" s="111">
        <f>+PRINT!A32</f>
        <v>2014</v>
      </c>
      <c r="B31" s="19" t="s">
        <v>183</v>
      </c>
      <c r="C31" s="19" t="s">
        <v>184</v>
      </c>
      <c r="D31" s="19" t="s">
        <v>185</v>
      </c>
      <c r="E31" s="19" t="s">
        <v>186</v>
      </c>
      <c r="F31" s="19" t="s">
        <v>187</v>
      </c>
      <c r="G31" s="19" t="s">
        <v>188</v>
      </c>
      <c r="H31" s="19" t="s">
        <v>189</v>
      </c>
      <c r="I31" s="19" t="s">
        <v>190</v>
      </c>
      <c r="J31" s="19" t="s">
        <v>191</v>
      </c>
      <c r="K31" s="19" t="s">
        <v>192</v>
      </c>
      <c r="L31" s="19" t="s">
        <v>328</v>
      </c>
    </row>
    <row r="32" spans="1:12" ht="11.4" customHeight="1" x14ac:dyDescent="0.25">
      <c r="A32" s="111">
        <f>+PRINT!A33</f>
        <v>2015</v>
      </c>
      <c r="B32" s="19" t="s">
        <v>193</v>
      </c>
      <c r="C32" s="19" t="s">
        <v>194</v>
      </c>
      <c r="D32" s="19" t="s">
        <v>195</v>
      </c>
      <c r="E32" s="19" t="s">
        <v>196</v>
      </c>
      <c r="F32" s="19" t="s">
        <v>197</v>
      </c>
      <c r="G32" s="19" t="s">
        <v>198</v>
      </c>
      <c r="H32" s="19" t="s">
        <v>199</v>
      </c>
      <c r="I32" s="19" t="s">
        <v>200</v>
      </c>
      <c r="J32" s="19" t="s">
        <v>201</v>
      </c>
      <c r="K32" s="19" t="s">
        <v>202</v>
      </c>
      <c r="L32" s="19" t="s">
        <v>329</v>
      </c>
    </row>
    <row r="33" spans="1:12" ht="11.4" customHeight="1" x14ac:dyDescent="0.25">
      <c r="A33" s="111">
        <f>+PRINT!A34</f>
        <v>2016</v>
      </c>
      <c r="B33" s="19" t="s">
        <v>203</v>
      </c>
      <c r="C33" s="19" t="s">
        <v>204</v>
      </c>
      <c r="D33" s="19" t="s">
        <v>205</v>
      </c>
      <c r="E33" s="19" t="s">
        <v>206</v>
      </c>
      <c r="F33" s="19" t="s">
        <v>207</v>
      </c>
      <c r="G33" s="19" t="s">
        <v>208</v>
      </c>
      <c r="H33" s="19" t="s">
        <v>209</v>
      </c>
      <c r="I33" s="19" t="s">
        <v>210</v>
      </c>
      <c r="J33" s="19" t="s">
        <v>211</v>
      </c>
      <c r="K33" s="19" t="s">
        <v>212</v>
      </c>
      <c r="L33" s="19" t="s">
        <v>330</v>
      </c>
    </row>
    <row r="34" spans="1:12" ht="11.4" customHeight="1" x14ac:dyDescent="0.25">
      <c r="A34" s="112">
        <f>+PRINT!A35</f>
        <v>2017</v>
      </c>
      <c r="B34" s="19" t="s">
        <v>213</v>
      </c>
      <c r="C34" s="19" t="s">
        <v>214</v>
      </c>
      <c r="D34" s="19" t="s">
        <v>215</v>
      </c>
      <c r="E34" s="19" t="s">
        <v>216</v>
      </c>
      <c r="F34" s="19" t="s">
        <v>217</v>
      </c>
      <c r="G34" s="19" t="s">
        <v>218</v>
      </c>
      <c r="H34" s="19" t="s">
        <v>219</v>
      </c>
      <c r="I34" s="19" t="s">
        <v>220</v>
      </c>
      <c r="J34" s="19" t="s">
        <v>221</v>
      </c>
      <c r="K34" s="19" t="s">
        <v>222</v>
      </c>
      <c r="L34" s="19" t="s">
        <v>331</v>
      </c>
    </row>
    <row r="35" spans="1:12" ht="11.4" customHeight="1" x14ac:dyDescent="0.25">
      <c r="A35" s="22" t="s">
        <v>51</v>
      </c>
      <c r="B35" s="23" t="s">
        <v>223</v>
      </c>
      <c r="C35" s="23" t="s">
        <v>224</v>
      </c>
      <c r="D35" s="23" t="s">
        <v>225</v>
      </c>
      <c r="E35" s="23" t="s">
        <v>226</v>
      </c>
      <c r="F35" s="23" t="s">
        <v>227</v>
      </c>
      <c r="G35" s="23" t="s">
        <v>228</v>
      </c>
      <c r="H35" s="23" t="s">
        <v>229</v>
      </c>
      <c r="I35" s="23" t="s">
        <v>230</v>
      </c>
      <c r="J35" s="23" t="s">
        <v>231</v>
      </c>
      <c r="K35" s="23" t="s">
        <v>232</v>
      </c>
      <c r="L35" s="23" t="s">
        <v>332</v>
      </c>
    </row>
    <row r="36" spans="1:12" ht="11.4" customHeight="1" x14ac:dyDescent="0.25">
      <c r="A36" s="25" t="s">
        <v>94</v>
      </c>
      <c r="B36" s="27" t="s">
        <v>233</v>
      </c>
      <c r="C36" s="27" t="s">
        <v>234</v>
      </c>
      <c r="D36" s="27" t="s">
        <v>235</v>
      </c>
      <c r="E36" s="27" t="s">
        <v>236</v>
      </c>
      <c r="F36" s="27" t="s">
        <v>237</v>
      </c>
      <c r="G36" s="27" t="s">
        <v>238</v>
      </c>
      <c r="H36" s="27" t="s">
        <v>239</v>
      </c>
      <c r="I36" s="27" t="s">
        <v>240</v>
      </c>
      <c r="J36" s="27" t="s">
        <v>241</v>
      </c>
      <c r="K36" s="27" t="s">
        <v>242</v>
      </c>
      <c r="L36" s="27" t="s">
        <v>333</v>
      </c>
    </row>
    <row r="37" spans="1:12" ht="11.4" customHeight="1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</row>
    <row r="38" spans="1:12" ht="11.4" customHeight="1" x14ac:dyDescent="0.25">
      <c r="A38" s="4"/>
      <c r="B38" s="4"/>
      <c r="C38" s="4"/>
      <c r="D38" s="4"/>
      <c r="E38" s="4"/>
      <c r="F38" s="18" t="s">
        <v>243</v>
      </c>
      <c r="G38" s="29" t="s">
        <v>244</v>
      </c>
      <c r="H38" s="18" t="s">
        <v>245</v>
      </c>
      <c r="I38" s="18" t="s">
        <v>51</v>
      </c>
      <c r="J38" s="4"/>
      <c r="K38" s="4"/>
      <c r="L38" s="4"/>
    </row>
    <row r="39" spans="1:12" ht="11.4" customHeight="1" x14ac:dyDescent="0.25">
      <c r="A39" s="4"/>
      <c r="B39" s="4" t="s">
        <v>246</v>
      </c>
      <c r="C39" s="4"/>
      <c r="D39" s="4"/>
      <c r="E39" s="4"/>
      <c r="F39" s="19" t="s">
        <v>247</v>
      </c>
      <c r="G39" s="19" t="s">
        <v>248</v>
      </c>
      <c r="H39" s="19" t="s">
        <v>334</v>
      </c>
      <c r="I39" s="30"/>
      <c r="J39" s="4"/>
      <c r="K39" s="4"/>
      <c r="L39" s="4"/>
    </row>
    <row r="40" spans="1:12" ht="11.4" customHeight="1" x14ac:dyDescent="0.25">
      <c r="A40" s="4"/>
      <c r="B40" s="31" t="s">
        <v>249</v>
      </c>
      <c r="C40" s="4"/>
      <c r="D40" s="4"/>
      <c r="E40" s="4"/>
      <c r="F40" s="19" t="s">
        <v>250</v>
      </c>
      <c r="G40" s="19" t="s">
        <v>251</v>
      </c>
      <c r="H40" s="19" t="s">
        <v>335</v>
      </c>
      <c r="I40" s="30"/>
      <c r="J40" s="4"/>
      <c r="K40" s="4"/>
      <c r="L40" s="4"/>
    </row>
    <row r="41" spans="1:12" ht="11.4" customHeight="1" x14ac:dyDescent="0.25">
      <c r="A41" s="4"/>
      <c r="B41" s="4" t="s">
        <v>252</v>
      </c>
      <c r="C41" s="4"/>
      <c r="D41" s="4"/>
      <c r="E41" s="4"/>
      <c r="F41" s="19" t="s">
        <v>253</v>
      </c>
      <c r="G41" s="19" t="s">
        <v>254</v>
      </c>
      <c r="H41" s="19" t="s">
        <v>336</v>
      </c>
      <c r="I41" s="30"/>
      <c r="J41" s="4"/>
      <c r="K41" s="4"/>
      <c r="L41" s="4"/>
    </row>
    <row r="42" spans="1:12" ht="11.4" customHeight="1" x14ac:dyDescent="0.25">
      <c r="A42" s="4"/>
      <c r="B42" s="4" t="s">
        <v>255</v>
      </c>
      <c r="C42" s="4"/>
      <c r="D42" s="4"/>
      <c r="E42" s="4"/>
      <c r="F42" s="19" t="s">
        <v>256</v>
      </c>
      <c r="G42" s="19" t="s">
        <v>257</v>
      </c>
      <c r="H42" s="19" t="s">
        <v>337</v>
      </c>
      <c r="I42" s="30"/>
      <c r="J42" s="4"/>
      <c r="K42" s="4"/>
      <c r="L42" s="4"/>
    </row>
    <row r="43" spans="1:12" ht="11.4" customHeight="1" x14ac:dyDescent="0.25">
      <c r="A43" s="4"/>
      <c r="B43" s="4" t="s">
        <v>258</v>
      </c>
      <c r="C43" s="4"/>
      <c r="D43" s="4"/>
      <c r="E43" s="4"/>
      <c r="F43" s="19" t="s">
        <v>259</v>
      </c>
      <c r="G43" s="19" t="s">
        <v>260</v>
      </c>
      <c r="H43" s="19" t="s">
        <v>338</v>
      </c>
      <c r="I43" s="30"/>
      <c r="J43" s="4"/>
      <c r="K43" s="4"/>
      <c r="L43" s="4"/>
    </row>
    <row r="44" spans="1:12" ht="11.4" customHeight="1" x14ac:dyDescent="0.25">
      <c r="A44" s="4"/>
      <c r="B44" s="4" t="s">
        <v>261</v>
      </c>
      <c r="C44" s="4"/>
      <c r="D44" s="4"/>
      <c r="E44" s="4"/>
      <c r="F44" s="32" t="s">
        <v>262</v>
      </c>
      <c r="G44" s="32" t="s">
        <v>263</v>
      </c>
      <c r="H44" s="32" t="s">
        <v>339</v>
      </c>
      <c r="I44" s="30"/>
      <c r="J44" s="4"/>
      <c r="K44" s="4"/>
      <c r="L44" s="4"/>
    </row>
    <row r="45" spans="1:12" ht="11.4" customHeight="1" x14ac:dyDescent="0.25">
      <c r="A45" s="4"/>
      <c r="B45" s="4" t="s">
        <v>264</v>
      </c>
      <c r="C45" s="4"/>
      <c r="D45" s="4"/>
      <c r="E45" s="4"/>
      <c r="F45" s="33"/>
      <c r="G45" s="33"/>
      <c r="H45" s="33"/>
      <c r="I45" s="33"/>
      <c r="J45" s="4"/>
      <c r="K45" s="4"/>
      <c r="L45" s="4"/>
    </row>
    <row r="46" spans="1:12" ht="11.4" customHeight="1" x14ac:dyDescent="0.25">
      <c r="A46" s="4"/>
      <c r="B46" s="4"/>
      <c r="C46" s="4" t="s">
        <v>265</v>
      </c>
      <c r="D46" s="4"/>
      <c r="E46" s="4"/>
      <c r="F46" s="20" t="s">
        <v>266</v>
      </c>
      <c r="G46" s="20" t="s">
        <v>267</v>
      </c>
      <c r="H46" s="20" t="s">
        <v>268</v>
      </c>
      <c r="I46" s="20" t="s">
        <v>340</v>
      </c>
      <c r="J46" s="4"/>
      <c r="K46" s="4"/>
      <c r="L46" s="4"/>
    </row>
    <row r="47" spans="1:12" ht="11.4" customHeight="1" x14ac:dyDescent="0.25">
      <c r="A47" s="4"/>
      <c r="B47" s="4"/>
      <c r="C47" s="31" t="s">
        <v>269</v>
      </c>
      <c r="D47" s="4"/>
      <c r="E47" s="4"/>
      <c r="F47" s="20" t="s">
        <v>270</v>
      </c>
      <c r="G47" s="20" t="s">
        <v>271</v>
      </c>
      <c r="H47" s="20" t="s">
        <v>272</v>
      </c>
      <c r="I47" s="20" t="s">
        <v>341</v>
      </c>
      <c r="J47" s="4"/>
      <c r="K47" s="4"/>
      <c r="L47" s="4"/>
    </row>
    <row r="48" spans="1:12" ht="11.4" customHeight="1" x14ac:dyDescent="0.25">
      <c r="A48" s="4"/>
      <c r="B48" s="4"/>
      <c r="C48" s="4" t="s">
        <v>273</v>
      </c>
      <c r="D48" s="4"/>
      <c r="E48" s="4"/>
      <c r="F48" s="20" t="s">
        <v>274</v>
      </c>
      <c r="G48" s="20" t="s">
        <v>275</v>
      </c>
      <c r="H48" s="20" t="s">
        <v>276</v>
      </c>
      <c r="I48" s="20" t="s">
        <v>342</v>
      </c>
      <c r="J48" s="4"/>
      <c r="K48" s="4"/>
      <c r="L48" s="4"/>
    </row>
    <row r="49" spans="1:12" ht="11.4" customHeight="1" x14ac:dyDescent="0.25">
      <c r="A49" s="4"/>
      <c r="B49" s="4"/>
      <c r="C49" s="4" t="s">
        <v>277</v>
      </c>
      <c r="D49" s="4"/>
      <c r="E49" s="4"/>
      <c r="F49" s="20" t="s">
        <v>278</v>
      </c>
      <c r="G49" s="20" t="s">
        <v>279</v>
      </c>
      <c r="H49" s="20" t="s">
        <v>280</v>
      </c>
      <c r="I49" s="20" t="s">
        <v>343</v>
      </c>
      <c r="J49" s="4"/>
      <c r="K49" s="4"/>
      <c r="L49" s="4"/>
    </row>
    <row r="50" spans="1:12" ht="11.4" customHeight="1" x14ac:dyDescent="0.25">
      <c r="A50" s="4"/>
      <c r="B50" s="4"/>
      <c r="C50" s="4" t="s">
        <v>281</v>
      </c>
      <c r="D50" s="4"/>
      <c r="E50" s="4"/>
      <c r="F50" s="20" t="s">
        <v>282</v>
      </c>
      <c r="G50" s="20" t="s">
        <v>283</v>
      </c>
      <c r="H50" s="20" t="s">
        <v>284</v>
      </c>
      <c r="I50" s="20" t="s">
        <v>344</v>
      </c>
      <c r="J50" s="4"/>
      <c r="K50" s="4"/>
      <c r="L50" s="4"/>
    </row>
    <row r="51" spans="1:12" ht="11.4" customHeight="1" x14ac:dyDescent="0.25">
      <c r="A51" s="4"/>
      <c r="B51" s="4"/>
      <c r="C51" s="4" t="s">
        <v>285</v>
      </c>
      <c r="D51" s="4"/>
      <c r="E51" s="4"/>
      <c r="F51" s="20" t="s">
        <v>286</v>
      </c>
      <c r="G51" s="20" t="s">
        <v>287</v>
      </c>
      <c r="H51" s="20" t="s">
        <v>288</v>
      </c>
      <c r="I51" s="20" t="s">
        <v>345</v>
      </c>
      <c r="J51" s="4"/>
      <c r="K51" s="4"/>
      <c r="L51" s="4"/>
    </row>
    <row r="52" spans="1:12" ht="11.4" customHeight="1" x14ac:dyDescent="0.25">
      <c r="A52" s="4"/>
      <c r="B52" s="4"/>
      <c r="C52" s="4"/>
      <c r="D52" s="4"/>
      <c r="E52" s="34"/>
      <c r="F52" s="34"/>
      <c r="G52" s="34"/>
      <c r="H52" s="4"/>
      <c r="I52" s="4"/>
      <c r="J52" s="4"/>
      <c r="K52" s="4"/>
      <c r="L52" s="4"/>
    </row>
    <row r="53" spans="1:12" ht="11.4" customHeight="1" x14ac:dyDescent="0.25">
      <c r="A53" s="4"/>
      <c r="B53" s="35" t="s">
        <v>289</v>
      </c>
      <c r="C53" s="35" t="s">
        <v>290</v>
      </c>
      <c r="D53" s="35" t="s">
        <v>291</v>
      </c>
      <c r="E53" s="35" t="s">
        <v>293</v>
      </c>
      <c r="F53" s="4"/>
      <c r="G53" s="4"/>
      <c r="H53" s="36" t="s">
        <v>292</v>
      </c>
      <c r="I53" s="37" t="s">
        <v>294</v>
      </c>
      <c r="J53" s="20" t="s">
        <v>347</v>
      </c>
      <c r="K53" s="38" t="s">
        <v>348</v>
      </c>
      <c r="L53" s="39"/>
    </row>
    <row r="54" spans="1:12" ht="11.4" customHeight="1" x14ac:dyDescent="0.25">
      <c r="A54" s="4"/>
      <c r="B54" s="5" t="s">
        <v>295</v>
      </c>
      <c r="C54" s="5" t="s">
        <v>296</v>
      </c>
      <c r="D54" s="5" t="s">
        <v>297</v>
      </c>
      <c r="E54" s="5" t="s">
        <v>346</v>
      </c>
      <c r="F54" s="40"/>
      <c r="G54" s="4"/>
      <c r="H54" s="4"/>
      <c r="J54" s="4"/>
      <c r="L54" s="4"/>
    </row>
  </sheetData>
  <phoneticPr fontId="0" type="noConversion"/>
  <printOptions horizontalCentered="1"/>
  <pageMargins left="0" right="0" top="0.25" bottom="0.25" header="0.5" footer="0.5"/>
  <pageSetup scale="9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DATA</vt:lpstr>
      <vt:lpstr>PRINT</vt:lpstr>
      <vt:lpstr>LAYOUT</vt:lpstr>
      <vt:lpstr>PRINT!Print_Area</vt:lpstr>
    </vt:vector>
  </TitlesOfParts>
  <Company>pcrb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pcrb user</dc:creator>
  <cp:lastModifiedBy>Administrator</cp:lastModifiedBy>
  <cp:lastPrinted>2005-11-17T14:03:00Z</cp:lastPrinted>
  <dcterms:created xsi:type="dcterms:W3CDTF">2002-08-07T16:56:23Z</dcterms:created>
  <dcterms:modified xsi:type="dcterms:W3CDTF">2020-10-07T01:52:55Z</dcterms:modified>
</cp:coreProperties>
</file>